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235"/>
  </bookViews>
  <sheets>
    <sheet name="EF 1" sheetId="1" r:id="rId1"/>
    <sheet name="EF 2.1" sheetId="2" r:id="rId2"/>
    <sheet name="EF 2.1 (2)" sheetId="18" r:id="rId3"/>
    <sheet name="EF 2.2" sheetId="3" r:id="rId4"/>
    <sheet name="EF 3" sheetId="4" r:id="rId5"/>
    <sheet name="EF 4.1" sheetId="5" r:id="rId6"/>
    <sheet name="EF 4.2" sheetId="15" r:id="rId7"/>
    <sheet name="EF 4.3" sheetId="14" r:id="rId8"/>
    <sheet name="EF 5.1 5.2 " sheetId="16" r:id="rId9"/>
    <sheet name="EF 5.3" sheetId="17" r:id="rId10"/>
    <sheet name="EF 6" sheetId="9" r:id="rId11"/>
  </sheets>
  <definedNames>
    <definedName name="_xlnm.Print_Area" localSheetId="0">'EF 1'!$A$1:$R$48</definedName>
    <definedName name="_xlnm.Print_Area" localSheetId="1">'EF 2.1'!$A$1:$K$37</definedName>
    <definedName name="_xlnm.Print_Area" localSheetId="2">'EF 2.1 (2)'!$A$1:$K$37</definedName>
    <definedName name="_xlnm.Print_Area" localSheetId="3">'EF 2.2'!$A$1:$G$31</definedName>
    <definedName name="_xlnm.Print_Area" localSheetId="4">'EF 3'!$A$1:$O$39</definedName>
    <definedName name="_xlnm.Print_Area" localSheetId="5">'EF 4.1'!$A$1:$L$30</definedName>
    <definedName name="_xlnm.Print_Area" localSheetId="6">'EF 4.2'!$A$1:$Q$26</definedName>
    <definedName name="_xlnm.Print_Area" localSheetId="8">'EF 5.1 5.2 '!$A$1:$H$37</definedName>
    <definedName name="_xlnm.Print_Area" localSheetId="9">'EF 5.3'!$A$1:$F$29</definedName>
    <definedName name="_xlnm.Print_Area" localSheetId="10">'EF 6'!$A$1:$H$26</definedName>
  </definedNames>
  <calcPr calcId="152511"/>
  <fileRecoveryPr repairLoad="1"/>
</workbook>
</file>

<file path=xl/calcChain.xml><?xml version="1.0" encoding="utf-8"?>
<calcChain xmlns="http://schemas.openxmlformats.org/spreadsheetml/2006/main">
  <c r="D19" i="16"/>
  <c r="F19"/>
  <c r="F27" l="1"/>
  <c r="G27" s="1"/>
  <c r="H27" s="1"/>
  <c r="F28"/>
  <c r="G28" s="1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36"/>
  <c r="G36" s="1"/>
  <c r="H36" s="1"/>
  <c r="F26"/>
  <c r="G26" s="1"/>
  <c r="H26" s="1"/>
  <c r="E37"/>
  <c r="D37"/>
  <c r="H37" l="1"/>
  <c r="G37"/>
  <c r="F37"/>
  <c r="I26" i="15"/>
  <c r="I33" i="14" l="1"/>
  <c r="I31"/>
  <c r="I23"/>
  <c r="I21"/>
  <c r="I19"/>
  <c r="I17"/>
  <c r="I13"/>
  <c r="I11"/>
  <c r="E25"/>
  <c r="E27" s="1"/>
  <c r="E29" s="1"/>
  <c r="E35" l="1"/>
  <c r="E15"/>
  <c r="G35"/>
  <c r="G25"/>
  <c r="G15"/>
  <c r="G27" l="1"/>
  <c r="G29" s="1"/>
  <c r="I25"/>
  <c r="H25" i="15"/>
  <c r="I25"/>
  <c r="J25"/>
  <c r="K25"/>
  <c r="L25"/>
  <c r="M25"/>
  <c r="N25"/>
  <c r="O25"/>
  <c r="P25"/>
  <c r="Q25"/>
  <c r="G25"/>
  <c r="E30" i="5" l="1"/>
  <c r="F30"/>
  <c r="G30"/>
  <c r="D30"/>
  <c r="H28"/>
  <c r="K28" s="1"/>
  <c r="I28"/>
  <c r="L28" s="1"/>
  <c r="J28"/>
  <c r="H29"/>
  <c r="K29" s="1"/>
  <c r="I29"/>
  <c r="L29" s="1"/>
  <c r="J29"/>
  <c r="L30" l="1"/>
  <c r="J30"/>
  <c r="K30"/>
  <c r="H30"/>
  <c r="I30"/>
</calcChain>
</file>

<file path=xl/sharedStrings.xml><?xml version="1.0" encoding="utf-8"?>
<sst xmlns="http://schemas.openxmlformats.org/spreadsheetml/2006/main" count="447" uniqueCount="289">
  <si>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</si>
  <si>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</si>
  <si>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</si>
  <si>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</si>
  <si>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</si>
  <si>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</si>
  <si>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</si>
  <si>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</si>
  <si>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</si>
  <si>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</si>
  <si>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</si>
  <si>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</si>
  <si>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R</t>
  </si>
  <si>
    <t>Colegio de Bachilleres (COBACH)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</si>
  <si>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</si>
  <si>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</si>
  <si>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  <family val="2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</si>
  <si>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</si>
  <si>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</si>
  <si>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</si>
  <si>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  <family val="2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</si>
  <si>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</si>
  <si>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</si>
  <si>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</si>
  <si>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</si>
  <si>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</si>
  <si>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</si>
  <si>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</si>
  <si>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</si>
  <si>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</si>
  <si>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</si>
  <si>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</si>
  <si>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</si>
  <si>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</si>
  <si>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</si>
  <si>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</si>
  <si>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</si>
  <si>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</si>
  <si>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</si>
  <si>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</si>
  <si>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</si>
  <si>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</si>
  <si>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</si>
  <si>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</si>
  <si>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</si>
  <si>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</si>
  <si>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</si>
  <si>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</si>
  <si>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</si>
  <si>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</si>
  <si>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</si>
  <si>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</si>
  <si>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</si>
  <si>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</si>
  <si>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</si>
  <si>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</si>
  <si>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</si>
  <si>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</si>
  <si>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</si>
  <si>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</si>
  <si>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</si>
  <si>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</si>
  <si>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  <family val="2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</si>
  <si>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</si>
  <si>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</si>
  <si>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</si>
  <si>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</si>
  <si>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</si>
  <si>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</si>
  <si>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</si>
  <si>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</si>
  <si>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</si>
  <si>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</si>
  <si>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</si>
  <si>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</si>
  <si>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</si>
  <si>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</si>
  <si>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</si>
  <si>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</si>
  <si>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</si>
  <si>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</si>
  <si>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RAMA DE ACTIVIDAD</t>
  </si>
  <si>
    <t>TÉCNICOS CALIFICADOS-EMPLEADOS</t>
  </si>
  <si>
    <t>ESPECIALIDAD</t>
  </si>
  <si>
    <t>NÚMERO</t>
  </si>
  <si>
    <t>ESPECIALIDADES</t>
  </si>
  <si>
    <t>CICLO ESCOLAR</t>
  </si>
  <si>
    <t>Alumnos</t>
  </si>
  <si>
    <t>Grupos</t>
  </si>
  <si>
    <t xml:space="preserve">Alumnos </t>
  </si>
  <si>
    <t>TALLERES Y/O LABORATORIOS</t>
  </si>
  <si>
    <t>Centro de Educación Media Superior a Distancia (EMSAD)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</si>
  <si>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</si>
  <si>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</si>
  <si>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</si>
  <si>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</si>
  <si>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No. DE ESPECIALISTAS REQUERIDOS</t>
  </si>
  <si>
    <t>INDIQUE CON UNA CRUZ:</t>
  </si>
  <si>
    <t>NIVEL: TÉCNICO</t>
  </si>
  <si>
    <t>PROYECTO O EMPRESA POR ESTABLECERSE</t>
  </si>
  <si>
    <t>FECHA DE INICIO DE CONSTRUCCIÓN</t>
  </si>
  <si>
    <t>FECHA POSIBLE DE OPERACIÓN</t>
  </si>
  <si>
    <t>Nº DE EMPLEOS QUE SE GENERARÁN PARA TÉCNICOS</t>
  </si>
  <si>
    <r>
      <t xml:space="preserve">*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</si>
  <si>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 xml:space="preserve">                    POSIBILIDADES DE EMPLEO EN EL ÁREA DE INFLUENCIA PARA EGRESADOS DE LA EDUCACIÓN MEDIA SUPERIOR </t>
  </si>
  <si>
    <t xml:space="preserve">               Pronósticos de empleo para egresados en las empresas existentes:</t>
  </si>
  <si>
    <t xml:space="preserve">               Proyectos de inversión en el área de influencia, (incluye a los sectores privado y  el social).</t>
  </si>
  <si>
    <r>
      <t xml:space="preserve">TIPO </t>
    </r>
    <r>
      <rPr>
        <b/>
        <sz val="14"/>
        <rFont val="Arial"/>
        <family val="2"/>
      </rPr>
      <t>*</t>
    </r>
  </si>
  <si>
    <t>PROPUESTA</t>
  </si>
  <si>
    <t>No.</t>
  </si>
  <si>
    <t>Matrícula esperada en la escuela de nueva creación:</t>
  </si>
  <si>
    <t>Tipo de escuela de nueva creación:</t>
  </si>
  <si>
    <t>Especialidades, talleres y/o laboratorios que se proponen:</t>
  </si>
  <si>
    <t>CONVERSIÓN</t>
  </si>
  <si>
    <t>Colegio de Estudios Científicos y Tecnológicos (CECYTE)</t>
  </si>
  <si>
    <t>SEP - SEMS Formato NC-1</t>
  </si>
  <si>
    <t>S</t>
  </si>
  <si>
    <t xml:space="preserve">ESTUDIO DE FACTIBILIDAD, EDUCACIÓN MEDIA SUPERIOR 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</si>
  <si>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  <family val="2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</si>
  <si>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</si>
  <si>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</si>
  <si>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</si>
  <si>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</si>
  <si>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</si>
  <si>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</si>
  <si>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</si>
  <si>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</si>
  <si>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</si>
  <si>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</si>
  <si>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</si>
  <si>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</si>
  <si>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</si>
  <si>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</si>
  <si>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</si>
  <si>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</si>
  <si>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</si>
  <si>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</si>
  <si>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</si>
  <si>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</si>
  <si>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</si>
  <si>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</si>
  <si>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</si>
  <si>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</si>
  <si>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</si>
  <si>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</si>
  <si>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</si>
  <si>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</si>
  <si>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</si>
  <si>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</si>
  <si>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</si>
  <si>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</si>
  <si>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</si>
  <si>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</si>
  <si>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</si>
  <si>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</si>
  <si>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</si>
  <si>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</si>
  <si>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r>
      <rPr>
        <b/>
        <sz val="10"/>
        <rFont val="Arial"/>
        <family val="2"/>
      </rPr>
      <t>Instrucciones</t>
    </r>
    <r>
      <rPr>
        <sz val="10"/>
        <rFont val="Arial"/>
        <family val="2"/>
      </rPr>
      <t xml:space="preserve">: Considerar todas las escuelas existentes en la localidad seleccionada y en el área de influencia. Para cada escuela proporcione su clave, su nombre (puede ser abreviado), el turno (con M si es matutino, con V si es vespertino y con N si es nocturno), el control (federal, estatal, etc.) y el tipo (CBTIS, CETIS, CBTA, COBACH, CETMAR, CONALEP, etc) y el resto de la información proporcionada de sus archivos estadísticos para el ciclo escolar que se indique. </t>
    </r>
  </si>
  <si>
    <t>RESPUESTA A LA DEMANDA EDUCATIVA: "ANÁLISIS OFERTA-DEMANDA EMS"</t>
  </si>
  <si>
    <r>
      <t xml:space="preserve">R: Regularización </t>
    </r>
    <r>
      <rPr>
        <sz val="10"/>
        <rFont val="Arial"/>
        <family val="2"/>
      </rPr>
      <t>(Regularización de un plantel con financiamiento 100% local, no reconocido por la SEP)</t>
    </r>
  </si>
  <si>
    <t>Bachillerato Intercultural (BI)</t>
  </si>
  <si>
    <t xml:space="preserve">NUEVA UNIDAD </t>
  </si>
  <si>
    <t>Telebachillerato Comunitario (TC)</t>
  </si>
  <si>
    <r>
      <t xml:space="preserve">C: Conversión </t>
    </r>
    <r>
      <rPr>
        <sz val="10"/>
        <rFont val="Arial"/>
        <family val="2"/>
      </rPr>
      <t>(Conversión de un EMSAD existente reconocido por la SEP, a COBACH o CECYTE)</t>
    </r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</si>
  <si>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</si>
  <si>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</si>
  <si>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</si>
  <si>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2015 - 2016</t>
  </si>
  <si>
    <t>2016 - 2017</t>
  </si>
  <si>
    <t>2017 -2018</t>
  </si>
  <si>
    <t>Matrícula EMS 2015-2016</t>
  </si>
  <si>
    <t>Jalisco</t>
  </si>
  <si>
    <t>El Salto</t>
  </si>
  <si>
    <t>El Quince (San José del Quince)</t>
  </si>
  <si>
    <t>X</t>
  </si>
  <si>
    <t>1° de Junio de 2017</t>
  </si>
  <si>
    <t>Lic. Hellen Garcia Retamoza</t>
  </si>
  <si>
    <t xml:space="preserve">Directora de Planeación y Evaluación </t>
  </si>
  <si>
    <t>Escuelas Secundarias en la zona de infuencia de 5,000 metros</t>
  </si>
  <si>
    <t xml:space="preserve">El centro de la zona de influencia se ubica en en la Escuela Secundaria Ignacio Diaz Morales  con CCT 14EST0032C </t>
  </si>
  <si>
    <t>Escuelas Preparatorias  en la zona de infuencia de 5,000 metros</t>
  </si>
  <si>
    <t>Las Pintitas</t>
  </si>
  <si>
    <t>San José (El Verde)</t>
  </si>
  <si>
    <t>Galaxia bonito Jalisco</t>
  </si>
  <si>
    <t>Las Pintas</t>
  </si>
  <si>
    <t>El Terrero</t>
  </si>
  <si>
    <t xml:space="preserve">Santa Rosa </t>
  </si>
  <si>
    <t>Lomas del Aeropuerto</t>
  </si>
  <si>
    <t>Hermosillo</t>
  </si>
  <si>
    <t>Cárdenas del Río</t>
  </si>
  <si>
    <t>La Gigantera</t>
  </si>
  <si>
    <t>La Piedrera</t>
  </si>
  <si>
    <t>Zapote del Valle</t>
  </si>
  <si>
    <t>Felipe Angeles</t>
  </si>
  <si>
    <t>La Higuera</t>
  </si>
  <si>
    <t>Los Gigantes</t>
  </si>
  <si>
    <t>La Loma</t>
  </si>
  <si>
    <t>Tlajomulco</t>
  </si>
  <si>
    <t>Santa Rosa del Valle</t>
  </si>
  <si>
    <t>92,364 habitantes, en el 2010</t>
  </si>
  <si>
    <t>Servicios</t>
  </si>
  <si>
    <t>Fabricación de equipo de Computación</t>
  </si>
  <si>
    <t>Fabricación de componentes elecrónicos</t>
  </si>
  <si>
    <t>Industria Alimentaria</t>
  </si>
  <si>
    <t>LAS PINTAS</t>
  </si>
  <si>
    <t>14DES0014W</t>
  </si>
  <si>
    <t>LAZARO CARDENAS DEL RIO</t>
  </si>
  <si>
    <t>LAS PINTITAS</t>
  </si>
  <si>
    <t>14DES0088N</t>
  </si>
  <si>
    <t>ESCUELA SECUNDARIA FEDERAL 81</t>
  </si>
  <si>
    <t>14DES0109J</t>
  </si>
  <si>
    <t>NIÑOS HEROES</t>
  </si>
  <si>
    <t>SAN JOSE EL VERDE (EL VERDE)</t>
  </si>
  <si>
    <t>14DST0155N</t>
  </si>
  <si>
    <t>FRANCISCO I MADERO</t>
  </si>
  <si>
    <t>EL QUINCE (SAN JOSE EL QUINCE)</t>
  </si>
  <si>
    <t>14EST0032C</t>
  </si>
  <si>
    <t>IGNACIO DIAZ MORALES</t>
  </si>
  <si>
    <t>14PES0146S</t>
  </si>
  <si>
    <t>INSTITUTO TECNOLOGICO PANAMERICANO</t>
  </si>
  <si>
    <t>14PES0179J</t>
  </si>
  <si>
    <t>MIGUEL HIDALGO Y COSTILLA</t>
  </si>
  <si>
    <t>14PES0266E</t>
  </si>
  <si>
    <t>INSTITUTO JUARISTA DE EDUCACION INTEGRAL</t>
  </si>
  <si>
    <t>14PES0329Z</t>
  </si>
  <si>
    <t>INSTITUTO LUIS GARIBAY GUTIERREZ</t>
  </si>
  <si>
    <t>14PES0378I</t>
  </si>
  <si>
    <t>VIGOTSKY</t>
  </si>
  <si>
    <t>LAS LIEBRES</t>
  </si>
  <si>
    <t>14PES0178K</t>
  </si>
  <si>
    <t>INSTITUTO LIDERES DEL SIGLO</t>
  </si>
  <si>
    <t>ZAPOTE DEL VALLE (ZAPOTE DE SANTA CRUZ)</t>
  </si>
  <si>
    <t>14EST0007D</t>
  </si>
  <si>
    <t>EMILIANO ZAPATA</t>
  </si>
  <si>
    <t>14UBH0192M</t>
  </si>
  <si>
    <t>PREPARATORIA 17</t>
  </si>
  <si>
    <t>AUTONOMO</t>
  </si>
  <si>
    <t>BACHILLERATO GENERAL UDG</t>
  </si>
  <si>
    <t>14UCT0018Z</t>
  </si>
  <si>
    <t>BACHILLERATO TECNOLOGICO UDG</t>
  </si>
  <si>
    <t>MAT</t>
  </si>
  <si>
    <t>VESP</t>
  </si>
  <si>
    <t>15  minutos</t>
  </si>
  <si>
    <t>30 minutos</t>
  </si>
  <si>
    <t>20 minutos</t>
  </si>
  <si>
    <t>25 minutos</t>
  </si>
  <si>
    <t>35 minutos</t>
  </si>
  <si>
    <t>40 minutos</t>
  </si>
  <si>
    <t>Autobús</t>
  </si>
  <si>
    <t>Si</t>
  </si>
  <si>
    <t>Donación Municipal</t>
  </si>
  <si>
    <t>San José del Quince)El Quince)</t>
  </si>
  <si>
    <t>San Pedro Tlaquepaque</t>
  </si>
  <si>
    <t>Las Liebres</t>
  </si>
  <si>
    <t>2015-2016</t>
  </si>
  <si>
    <t>2016-2017</t>
  </si>
  <si>
    <t>Cálculo del porcentaje de absorción 2016-2017</t>
  </si>
  <si>
    <t>Nuevo ingreso 1er año EMS 2016-2017</t>
  </si>
  <si>
    <t>Egresados Secundaria 2015-2016</t>
  </si>
  <si>
    <t>Egresados EMS 2015-2016</t>
  </si>
  <si>
    <t>Cálculo del índice de atención a la demanda 2016-2017</t>
  </si>
  <si>
    <t>Egresados de Secundaria 2015-2016</t>
  </si>
  <si>
    <t>Matrícula EMS 2016-2017</t>
  </si>
  <si>
    <t>Total de aulas en uso EMS 2016-2017</t>
  </si>
  <si>
    <t>Total de aulas existentes EMS 2016-2017</t>
  </si>
  <si>
    <t>USO DE LA CAPACIDAD INSTALADA 2016-2017</t>
  </si>
  <si>
    <t>Industria Química</t>
  </si>
  <si>
    <t>Fabricación y ensamble de maquinaria, equipos,
aparatos y accesorios y artículos eléctricos, electrónicos
y sus partes.</t>
  </si>
  <si>
    <t>Fabricación de productos metálicos, excepto maquinaria
y equipo.</t>
  </si>
  <si>
    <t>Elaboración de bebidas.</t>
  </si>
  <si>
    <t>Preparación y servicio de alimentos y bebidas</t>
  </si>
  <si>
    <t>Servicios relacionados con el transporte en general</t>
  </si>
  <si>
    <t>Trabajos realizados por contratistas especializados.</t>
  </si>
  <si>
    <t>Otros.</t>
  </si>
  <si>
    <t>Industria Automotriz</t>
  </si>
  <si>
    <t>Industria del hule</t>
  </si>
  <si>
    <t>Industria de la fibra de carbono</t>
  </si>
  <si>
    <t xml:space="preserve"> POSIBILIDADES DE EMPLEO EN EL ÁREA DE INFLUENCIA PARA EGRESADOS DE LA EDUCACIÓN MEDIA SUPERIOR </t>
  </si>
  <si>
    <t xml:space="preserve">               Empresas o fábricas establecidas en la región hasta 2015</t>
  </si>
  <si>
    <t>Construcción de edificaciones y obras de ingeniería civil.</t>
  </si>
  <si>
    <t>Fabricación de productos metálicos, excepto maquinaria 
y equipo.</t>
  </si>
  <si>
    <t>Construcción de edificaciones y obras de ingeniería 
civil.</t>
  </si>
  <si>
    <t xml:space="preserve">Industria Automotriz y Electrónica </t>
  </si>
  <si>
    <t>Industria del hule y fibra de carbono</t>
  </si>
  <si>
    <t>2017-2018</t>
  </si>
  <si>
    <t>2018-2019</t>
  </si>
  <si>
    <t>Seguridad e Higiene y Protección Civil</t>
  </si>
  <si>
    <t>Mantenimiento Industrial</t>
  </si>
  <si>
    <t>CECYTE NUEVA CREACIÓN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</si>
</sst>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%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2" applyNumberFormat="0" applyAlignment="0" applyProtection="0"/>
    <xf numFmtId="0" fontId="26" fillId="8" borderId="13" applyNumberFormat="0" applyAlignment="0" applyProtection="0"/>
    <xf numFmtId="0" fontId="27" fillId="8" borderId="12" applyNumberFormat="0" applyAlignment="0" applyProtection="0"/>
    <xf numFmtId="0" fontId="28" fillId="0" borderId="14" applyNumberFormat="0" applyFill="0" applyAlignment="0" applyProtection="0"/>
    <xf numFmtId="0" fontId="29" fillId="9" borderId="1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10" borderId="16" applyNumberFormat="0" applyFont="0" applyAlignment="0" applyProtection="0"/>
  </cellStyleXfs>
  <cellXfs count="22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/>
    <xf numFmtId="0" fontId="4" fillId="2" borderId="0" xfId="0" applyFont="1" applyFill="1"/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0" fillId="2" borderId="0" xfId="0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5" fillId="2" borderId="0" xfId="0" applyFont="1" applyFill="1" applyBorder="1" applyAlignment="1"/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 applyProtection="1">
      <alignment horizontal="left" vertical="center" indent="2"/>
    </xf>
    <xf numFmtId="0" fontId="4" fillId="2" borderId="0" xfId="0" applyFont="1" applyFill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0" xfId="2" applyFill="1"/>
    <xf numFmtId="0" fontId="3" fillId="2" borderId="0" xfId="2" applyFont="1" applyFill="1" applyAlignment="1">
      <alignment horizontal="right" vertical="center"/>
    </xf>
    <xf numFmtId="0" fontId="4" fillId="2" borderId="0" xfId="2" applyFont="1" applyFill="1"/>
    <xf numFmtId="0" fontId="4" fillId="3" borderId="2" xfId="2" applyFont="1" applyFill="1" applyBorder="1" applyAlignment="1">
      <alignment horizontal="center" vertical="center"/>
    </xf>
    <xf numFmtId="0" fontId="7" fillId="2" borderId="0" xfId="2" applyFont="1" applyFill="1"/>
    <xf numFmtId="0" fontId="7" fillId="2" borderId="0" xfId="2" applyNumberFormat="1" applyFont="1" applyFill="1"/>
    <xf numFmtId="0" fontId="7" fillId="2" borderId="0" xfId="2" applyFont="1" applyFill="1" applyAlignment="1">
      <alignment horizontal="left" vertical="center"/>
    </xf>
    <xf numFmtId="0" fontId="7" fillId="2" borderId="2" xfId="2" applyFont="1" applyFill="1" applyBorder="1" applyProtection="1">
      <protection locked="0"/>
    </xf>
    <xf numFmtId="0" fontId="7" fillId="3" borderId="2" xfId="2" applyFont="1" applyFill="1" applyBorder="1" applyProtection="1">
      <protection locked="0"/>
    </xf>
    <xf numFmtId="0" fontId="4" fillId="2" borderId="0" xfId="2" applyFont="1" applyFill="1" applyAlignment="1"/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justify" vertical="center"/>
    </xf>
    <xf numFmtId="0" fontId="17" fillId="2" borderId="0" xfId="2" applyFont="1" applyFill="1" applyAlignment="1">
      <alignment horizontal="center"/>
    </xf>
    <xf numFmtId="0" fontId="17" fillId="2" borderId="0" xfId="2" applyFont="1" applyFill="1"/>
    <xf numFmtId="0" fontId="17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left" vertical="center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center" vertical="center" wrapText="1"/>
    </xf>
    <xf numFmtId="0" fontId="17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wrapText="1"/>
    </xf>
    <xf numFmtId="0" fontId="18" fillId="2" borderId="0" xfId="2" applyFont="1" applyFill="1" applyAlignment="1">
      <alignment horizontal="left" vertical="center"/>
    </xf>
    <xf numFmtId="0" fontId="17" fillId="2" borderId="0" xfId="2" applyFont="1" applyFill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7" fillId="2" borderId="2" xfId="2" applyFont="1" applyFill="1" applyBorder="1" applyAlignment="1" applyProtection="1">
      <alignment horizontal="center" vertical="center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/>
    </xf>
    <xf numFmtId="0" fontId="18" fillId="2" borderId="0" xfId="2" applyFont="1" applyFill="1"/>
    <xf numFmtId="0" fontId="5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0" xfId="0" applyFont="1" applyFill="1" applyBorder="1" applyProtection="1"/>
    <xf numFmtId="0" fontId="0" fillId="2" borderId="2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Continuous" vertical="top"/>
      <protection locked="0"/>
    </xf>
    <xf numFmtId="0" fontId="16" fillId="3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7" fillId="2" borderId="2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5" borderId="2" xfId="0" applyFill="1" applyBorder="1" applyAlignment="1" applyProtection="1">
      <alignment horizontal="center" vertical="center"/>
      <protection locked="0"/>
    </xf>
    <xf numFmtId="1" fontId="0" fillId="35" borderId="2" xfId="0" applyNumberFormat="1" applyFill="1" applyBorder="1" applyAlignment="1" applyProtection="1">
      <alignment horizontal="center" vertical="center"/>
    </xf>
    <xf numFmtId="0" fontId="17" fillId="35" borderId="0" xfId="2" applyFont="1" applyFill="1" applyAlignment="1">
      <alignment horizontal="center" vertical="center"/>
    </xf>
    <xf numFmtId="0" fontId="17" fillId="2" borderId="2" xfId="2" applyFont="1" applyFill="1" applyBorder="1" applyAlignment="1" applyProtection="1">
      <alignment vertical="center" wrapText="1"/>
      <protection locked="0"/>
    </xf>
    <xf numFmtId="2" fontId="17" fillId="2" borderId="2" xfId="2" applyNumberFormat="1" applyFont="1" applyFill="1" applyBorder="1" applyAlignment="1" applyProtection="1">
      <alignment horizontal="center" vertical="center"/>
    </xf>
    <xf numFmtId="0" fontId="17" fillId="2" borderId="0" xfId="2" applyFont="1" applyFill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2" fontId="17" fillId="2" borderId="0" xfId="2" applyNumberFormat="1" applyFont="1" applyFill="1" applyAlignment="1" applyProtection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/>
    </xf>
    <xf numFmtId="0" fontId="17" fillId="35" borderId="2" xfId="2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1" fontId="0" fillId="3" borderId="2" xfId="0" applyNumberFormat="1" applyFill="1" applyBorder="1" applyAlignment="1" applyProtection="1">
      <alignment horizontal="center" vertical="center"/>
    </xf>
    <xf numFmtId="0" fontId="17" fillId="2" borderId="0" xfId="2" applyFont="1" applyFill="1" applyAlignment="1" applyProtection="1">
      <alignment horizontal="center" vertical="center"/>
    </xf>
    <xf numFmtId="2" fontId="17" fillId="2" borderId="0" xfId="2" applyNumberFormat="1" applyFont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35" fillId="2" borderId="2" xfId="0" applyFont="1" applyFill="1" applyBorder="1" applyProtection="1"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6" fillId="35" borderId="2" xfId="0" applyFont="1" applyFill="1" applyBorder="1" applyAlignment="1" applyProtection="1">
      <alignment horizontal="left" vertical="center"/>
      <protection locked="0"/>
    </xf>
    <xf numFmtId="0" fontId="6" fillId="35" borderId="2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1" fontId="0" fillId="2" borderId="3" xfId="0" applyNumberFormat="1" applyFill="1" applyBorder="1" applyAlignment="1"/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1" fontId="0" fillId="2" borderId="2" xfId="0" applyNumberForma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5" fillId="2" borderId="0" xfId="0" applyFont="1" applyFill="1" applyAlignment="1">
      <alignment horizontal="justify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justify" vertical="center" wrapText="1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1"/>
    <cellStyle name="Neutral" xfId="10" builtinId="28" customBuiltin="1"/>
    <cellStyle name="Normal" xfId="0" builtinId="0"/>
    <cellStyle name="Normal 2" xfId="2"/>
    <cellStyle name="Normal 3" xfId="43"/>
    <cellStyle name="Notas 2" xfId="45"/>
    <cellStyle name="Porcentaje 2" xfId="3"/>
    <cellStyle name="Salida" xfId="12" builtinId="21" customBuiltin="1"/>
    <cellStyle name="Texto de advertencia" xfId="16" builtinId="11" customBuiltin="1"/>
    <cellStyle name="Texto explicativo" xfId="17" builtinId="53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44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381000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17220"/>
          <a:ext cx="8435340" cy="10896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20</xdr:row>
      <xdr:rowOff>91440</xdr:rowOff>
    </xdr:from>
    <xdr:to>
      <xdr:col>17</xdr:col>
      <xdr:colOff>441960</xdr:colOff>
      <xdr:row>37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400" y="3139440"/>
          <a:ext cx="8488680" cy="20802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571499</xdr:colOff>
      <xdr:row>7</xdr:row>
      <xdr:rowOff>11206</xdr:rowOff>
    </xdr:from>
    <xdr:to>
      <xdr:col>8</xdr:col>
      <xdr:colOff>123264</xdr:colOff>
      <xdr:row>29</xdr:row>
      <xdr:rowOff>100853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9" y="1400735"/>
          <a:ext cx="4123765" cy="3541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" name="Rectángulo 21"/>
        <xdr:cNvSpPr>
          <a:spLocks noChangeArrowheads="1"/>
        </xdr:cNvSpPr>
      </xdr:nvSpPr>
      <xdr:spPr bwMode="auto">
        <a:xfrm>
          <a:off x="0" y="1184910"/>
          <a:ext cx="8155305" cy="48882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400050</xdr:colOff>
      <xdr:row>7</xdr:row>
      <xdr:rowOff>57151</xdr:rowOff>
    </xdr:from>
    <xdr:to>
      <xdr:col>7</xdr:col>
      <xdr:colOff>381000</xdr:colOff>
      <xdr:row>29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050" y="1466851"/>
          <a:ext cx="3790950" cy="350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workbookViewId="0">
      <selection activeCell="B32" sqref="B32"/>
    </sheetView>
  </sheetViews>
  <sheetFormatPr baseColWidth="10" defaultColWidth="11.42578125" defaultRowHeight="12.75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6" t="s">
        <v>115</v>
      </c>
      <c r="R1" s="44"/>
    </row>
    <row r="2" spans="1:18" ht="15">
      <c r="A2" s="47"/>
      <c r="B2" s="43" t="s">
        <v>117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7"/>
    </row>
    <row r="3" spans="1:18">
      <c r="A3" s="44"/>
      <c r="B3" s="48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4"/>
    </row>
    <row r="4" spans="1: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>
      <c r="A5" s="44"/>
      <c r="B5" s="49"/>
      <c r="C5" s="49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5" customHeight="1">
      <c r="A6" s="44"/>
      <c r="B6" s="50" t="s">
        <v>124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8.1" customHeight="1">
      <c r="A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 customHeight="1">
      <c r="A8" s="44"/>
      <c r="B8" s="50" t="s">
        <v>164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8.1" customHeight="1">
      <c r="A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5" customHeight="1">
      <c r="A10" s="44"/>
      <c r="B10" s="50" t="s">
        <v>165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4"/>
      <c r="R11" s="44"/>
    </row>
    <row r="12" spans="1:18">
      <c r="A12" s="44"/>
      <c r="B12" s="50" t="s">
        <v>3</v>
      </c>
      <c r="C12" s="165" t="s">
        <v>171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44"/>
    </row>
    <row r="13" spans="1:18" ht="7.9" customHeight="1">
      <c r="A13" s="44"/>
      <c r="B13" s="5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4"/>
      <c r="Q13" s="44"/>
      <c r="R13" s="44"/>
    </row>
    <row r="14" spans="1:18">
      <c r="A14" s="44"/>
      <c r="B14" s="51" t="s">
        <v>4</v>
      </c>
      <c r="C14" s="165" t="s">
        <v>172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44"/>
    </row>
    <row r="15" spans="1:18" ht="7.9" customHeight="1">
      <c r="A15" s="44"/>
      <c r="B15" s="5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4"/>
      <c r="Q15" s="44"/>
      <c r="R15" s="44"/>
    </row>
    <row r="16" spans="1:18">
      <c r="A16" s="44"/>
      <c r="B16" s="51" t="s">
        <v>5</v>
      </c>
      <c r="C16" s="165" t="s">
        <v>173</v>
      </c>
      <c r="D16" s="166"/>
      <c r="E16" s="166"/>
      <c r="F16" s="166"/>
      <c r="G16" s="166"/>
      <c r="H16" s="166"/>
      <c r="I16" s="54" t="s">
        <v>6</v>
      </c>
      <c r="J16" s="53"/>
      <c r="K16" s="36"/>
      <c r="L16" s="53"/>
      <c r="M16" s="55" t="s">
        <v>7</v>
      </c>
      <c r="N16" s="55"/>
      <c r="O16" s="113" t="s">
        <v>174</v>
      </c>
      <c r="P16" s="56" t="s">
        <v>8</v>
      </c>
      <c r="Q16" s="44"/>
      <c r="R16" s="44"/>
    </row>
    <row r="17" spans="1:18" ht="8.1" customHeight="1">
      <c r="A17" s="44"/>
      <c r="B17" s="51"/>
      <c r="C17" s="53"/>
      <c r="D17" s="53"/>
      <c r="E17" s="53"/>
      <c r="F17" s="53"/>
      <c r="G17" s="53"/>
      <c r="H17" s="53"/>
      <c r="I17" s="53"/>
      <c r="J17" s="51"/>
      <c r="K17" s="44"/>
      <c r="L17" s="44"/>
      <c r="M17" s="56"/>
      <c r="N17" s="56"/>
      <c r="O17" s="44"/>
      <c r="P17" s="56"/>
      <c r="Q17" s="44"/>
      <c r="R17" s="44"/>
    </row>
    <row r="18" spans="1:18">
      <c r="A18" s="44"/>
      <c r="B18" s="50" t="s">
        <v>125</v>
      </c>
      <c r="C18" s="165"/>
      <c r="D18" s="166"/>
      <c r="E18" s="166"/>
      <c r="F18" s="166"/>
      <c r="G18" s="166"/>
      <c r="H18" s="166"/>
      <c r="I18" s="166"/>
      <c r="L18" s="53"/>
      <c r="M18" s="72" t="s">
        <v>126</v>
      </c>
      <c r="N18" s="53"/>
      <c r="O18" s="165" t="s">
        <v>175</v>
      </c>
      <c r="P18" s="166"/>
      <c r="Q18" s="166"/>
      <c r="R18" s="44"/>
    </row>
    <row r="19" spans="1:18" ht="8.1" customHeight="1">
      <c r="A19" s="44"/>
      <c r="B19" s="50"/>
      <c r="C19" s="73"/>
      <c r="D19" s="74"/>
      <c r="E19" s="74"/>
      <c r="F19" s="74"/>
      <c r="G19" s="74"/>
      <c r="H19" s="74"/>
      <c r="I19" s="74"/>
      <c r="L19" s="53"/>
      <c r="M19" s="72"/>
      <c r="N19" s="53"/>
      <c r="O19" s="73"/>
      <c r="P19" s="74"/>
      <c r="Q19" s="74"/>
      <c r="R19" s="44"/>
    </row>
    <row r="20" spans="1:18">
      <c r="A20" s="44"/>
      <c r="B20" s="50" t="s">
        <v>127</v>
      </c>
      <c r="C20" s="165"/>
      <c r="D20" s="166"/>
      <c r="E20" s="166"/>
      <c r="F20" s="166"/>
      <c r="G20" s="166"/>
      <c r="H20" s="166"/>
      <c r="I20" s="166"/>
      <c r="L20" s="53"/>
      <c r="M20" s="72"/>
      <c r="N20" s="53"/>
      <c r="O20" s="73"/>
      <c r="P20" s="74"/>
      <c r="Q20" s="74"/>
      <c r="R20" s="44"/>
    </row>
    <row r="21" spans="1:18">
      <c r="A21" s="44"/>
      <c r="B21" s="4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44"/>
      <c r="Q21" s="44"/>
      <c r="R21" s="44"/>
    </row>
    <row r="22" spans="1:18" ht="15" customHeight="1">
      <c r="A22" s="44"/>
      <c r="B22" s="168" t="s">
        <v>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44"/>
    </row>
    <row r="23" spans="1:18" ht="15" customHeight="1">
      <c r="A23" s="58"/>
      <c r="B23" s="169" t="s">
        <v>10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44"/>
    </row>
    <row r="24" spans="1:18" ht="4.9000000000000004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>
      <c r="A25" s="44"/>
      <c r="B25" s="68" t="s">
        <v>166</v>
      </c>
      <c r="C25" s="44"/>
      <c r="D25" s="44"/>
      <c r="E25" s="44"/>
      <c r="F25" s="44"/>
      <c r="G25" s="167" t="s">
        <v>161</v>
      </c>
      <c r="H25" s="167"/>
      <c r="I25" s="167"/>
      <c r="J25" s="167"/>
      <c r="K25" s="167"/>
      <c r="L25" s="59"/>
      <c r="M25" s="167" t="s">
        <v>113</v>
      </c>
      <c r="N25" s="167"/>
      <c r="O25" s="167"/>
      <c r="P25" s="44"/>
      <c r="Q25" s="44"/>
      <c r="R25" s="44"/>
    </row>
    <row r="26" spans="1:18">
      <c r="A26" s="44"/>
      <c r="B26" s="44"/>
      <c r="C26" s="44"/>
      <c r="D26" s="44"/>
      <c r="E26" s="45"/>
      <c r="F26" s="60"/>
      <c r="G26" s="61" t="s">
        <v>11</v>
      </c>
      <c r="H26" s="61"/>
      <c r="I26" s="61" t="s">
        <v>116</v>
      </c>
      <c r="J26" s="61"/>
      <c r="K26" s="61" t="s">
        <v>12</v>
      </c>
      <c r="L26" s="61"/>
      <c r="M26" s="44"/>
      <c r="N26" s="61" t="s">
        <v>92</v>
      </c>
      <c r="O26" s="44"/>
      <c r="P26" s="44"/>
      <c r="Q26" s="44"/>
      <c r="R26" s="44"/>
    </row>
    <row r="27" spans="1:18" ht="9.9499999999999993" customHeight="1">
      <c r="A27" s="44"/>
      <c r="B27" s="44"/>
      <c r="C27" s="44"/>
      <c r="D27" s="44"/>
      <c r="E27" s="45"/>
      <c r="F27" s="60"/>
      <c r="G27" s="53"/>
      <c r="H27" s="53"/>
      <c r="I27" s="62"/>
      <c r="J27" s="45"/>
      <c r="K27" s="44"/>
      <c r="L27" s="44"/>
      <c r="M27" s="44"/>
      <c r="N27" s="44"/>
      <c r="O27" s="44"/>
      <c r="P27" s="44"/>
      <c r="Q27" s="44"/>
      <c r="R27" s="44"/>
    </row>
    <row r="28" spans="1:18">
      <c r="A28" s="44"/>
      <c r="B28" s="63" t="s">
        <v>13</v>
      </c>
      <c r="C28" s="44"/>
      <c r="D28" s="44"/>
      <c r="E28" s="44"/>
      <c r="F28" s="53"/>
      <c r="G28" s="35"/>
      <c r="H28" s="64"/>
      <c r="I28" s="36"/>
      <c r="J28" s="65"/>
      <c r="K28" s="36"/>
      <c r="L28" s="53"/>
      <c r="M28" s="44"/>
      <c r="N28" s="36"/>
      <c r="O28" s="51"/>
      <c r="P28" s="44"/>
      <c r="Q28" s="44"/>
      <c r="R28" s="44"/>
    </row>
    <row r="29" spans="1:18" ht="4.9000000000000004" customHeight="1">
      <c r="A29" s="44"/>
      <c r="B29" s="65"/>
      <c r="C29" s="44"/>
      <c r="D29" s="44"/>
      <c r="E29" s="44"/>
      <c r="F29" s="53"/>
      <c r="G29" s="64"/>
      <c r="H29" s="64"/>
      <c r="I29" s="44"/>
      <c r="J29" s="65"/>
      <c r="K29" s="65"/>
      <c r="L29" s="65"/>
      <c r="M29" s="44"/>
      <c r="N29" s="65"/>
      <c r="O29" s="44"/>
      <c r="P29" s="44"/>
      <c r="Q29" s="44"/>
      <c r="R29" s="44"/>
    </row>
    <row r="30" spans="1:18">
      <c r="A30" s="44"/>
      <c r="B30" s="63" t="s">
        <v>114</v>
      </c>
      <c r="C30" s="44"/>
      <c r="D30" s="44"/>
      <c r="E30" s="44"/>
      <c r="F30" s="53"/>
      <c r="G30" s="114" t="s">
        <v>174</v>
      </c>
      <c r="H30" s="64"/>
      <c r="I30" s="36"/>
      <c r="J30" s="65"/>
      <c r="K30" s="36"/>
      <c r="L30" s="53"/>
      <c r="M30" s="44"/>
      <c r="N30" s="36"/>
      <c r="O30" s="44"/>
      <c r="P30" s="44"/>
      <c r="Q30" s="44"/>
      <c r="R30" s="44"/>
    </row>
    <row r="31" spans="1:18" ht="4.9000000000000004" customHeight="1">
      <c r="A31" s="44"/>
      <c r="B31" s="63"/>
      <c r="C31" s="44"/>
      <c r="D31" s="44"/>
      <c r="E31" s="44"/>
      <c r="F31" s="53"/>
      <c r="G31" s="104"/>
      <c r="H31" s="64"/>
      <c r="I31" s="105"/>
      <c r="J31" s="65"/>
      <c r="K31" s="105"/>
      <c r="L31" s="53"/>
      <c r="M31" s="44"/>
      <c r="N31" s="105"/>
      <c r="O31" s="44"/>
      <c r="P31" s="44"/>
      <c r="Q31" s="44"/>
      <c r="R31" s="44"/>
    </row>
    <row r="32" spans="1:18" ht="13.15" customHeight="1">
      <c r="A32" s="44"/>
      <c r="B32" s="63" t="s">
        <v>91</v>
      </c>
      <c r="C32" s="44"/>
      <c r="D32" s="44"/>
      <c r="E32" s="44"/>
      <c r="F32" s="53"/>
      <c r="G32" s="35"/>
      <c r="H32" s="64"/>
      <c r="I32" s="36"/>
      <c r="J32" s="65"/>
      <c r="K32" s="36"/>
      <c r="L32" s="53"/>
      <c r="M32" s="44"/>
      <c r="N32" s="105"/>
      <c r="O32" s="44"/>
      <c r="P32" s="44"/>
      <c r="Q32" s="44"/>
      <c r="R32" s="44"/>
    </row>
    <row r="33" spans="1:18" ht="4.9000000000000004" customHeight="1">
      <c r="A33" s="44"/>
      <c r="B33" s="66"/>
      <c r="C33" s="44"/>
      <c r="D33" s="44"/>
      <c r="E33" s="44"/>
      <c r="F33" s="53"/>
      <c r="G33" s="64"/>
      <c r="H33" s="6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3.15" customHeight="1">
      <c r="A34" s="44"/>
      <c r="B34" s="66" t="s">
        <v>162</v>
      </c>
      <c r="C34" s="44"/>
      <c r="D34" s="44"/>
      <c r="E34" s="44"/>
      <c r="F34" s="53"/>
      <c r="G34" s="35"/>
      <c r="H34" s="64"/>
      <c r="I34" s="105"/>
      <c r="J34" s="64"/>
      <c r="K34" s="105"/>
      <c r="L34" s="53"/>
      <c r="M34" s="44"/>
      <c r="N34" s="53"/>
      <c r="O34" s="44"/>
      <c r="P34" s="44"/>
      <c r="Q34" s="44"/>
      <c r="R34" s="44"/>
    </row>
    <row r="35" spans="1:18" ht="4.9000000000000004" customHeight="1">
      <c r="A35" s="44"/>
      <c r="B35" s="66"/>
      <c r="C35" s="44"/>
      <c r="D35" s="44"/>
      <c r="E35" s="44"/>
      <c r="F35" s="53"/>
      <c r="G35" s="104"/>
      <c r="H35" s="64"/>
      <c r="I35" s="105"/>
      <c r="J35" s="64"/>
      <c r="K35" s="105"/>
      <c r="L35" s="53"/>
      <c r="M35" s="44"/>
      <c r="N35" s="53"/>
      <c r="O35" s="44"/>
      <c r="P35" s="44"/>
      <c r="Q35" s="44"/>
      <c r="R35" s="44"/>
    </row>
    <row r="36" spans="1:18" ht="13.15" customHeight="1">
      <c r="A36" s="44"/>
      <c r="B36" s="66" t="s">
        <v>160</v>
      </c>
      <c r="C36" s="44"/>
      <c r="D36" s="44"/>
      <c r="E36" s="44"/>
      <c r="F36" s="53"/>
      <c r="G36" s="106"/>
      <c r="H36" s="107"/>
      <c r="I36" s="105"/>
      <c r="J36" s="107"/>
      <c r="K36" s="105"/>
      <c r="L36" s="53"/>
      <c r="M36" s="44"/>
      <c r="N36" s="53"/>
      <c r="O36" s="44"/>
      <c r="P36" s="44"/>
      <c r="Q36" s="44"/>
      <c r="R36" s="44"/>
    </row>
    <row r="37" spans="1:18" ht="4.9000000000000004" customHeight="1">
      <c r="A37" s="44"/>
      <c r="B37" s="44"/>
      <c r="C37" s="44"/>
      <c r="D37" s="44"/>
      <c r="E37" s="44"/>
      <c r="F37" s="53"/>
      <c r="G37" s="53"/>
      <c r="H37" s="53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0.15" customHeight="1">
      <c r="A38" s="44"/>
      <c r="B38" s="63"/>
      <c r="C38" s="44"/>
      <c r="D38" s="44"/>
      <c r="E38" s="44"/>
      <c r="F38" s="53"/>
      <c r="G38" s="53"/>
      <c r="H38" s="53"/>
      <c r="I38" s="44"/>
      <c r="J38" s="44"/>
      <c r="K38" s="65"/>
      <c r="L38" s="65"/>
      <c r="M38" s="44"/>
      <c r="N38" s="44"/>
      <c r="O38" s="44"/>
      <c r="P38" s="44"/>
      <c r="Q38" s="44"/>
      <c r="R38" s="44"/>
    </row>
    <row r="39" spans="1:18">
      <c r="A39" s="44"/>
      <c r="B39" s="66" t="s">
        <v>161</v>
      </c>
      <c r="C39" s="44"/>
      <c r="D39" s="44"/>
      <c r="E39" s="44"/>
      <c r="F39" s="53"/>
      <c r="G39" s="53"/>
      <c r="H39" s="53"/>
      <c r="I39" s="44"/>
      <c r="J39" s="44"/>
      <c r="K39" s="65"/>
      <c r="L39" s="65"/>
      <c r="M39" s="44"/>
      <c r="N39" s="44"/>
      <c r="O39" s="44"/>
      <c r="P39" s="44"/>
      <c r="Q39" s="44"/>
      <c r="R39" s="44"/>
    </row>
    <row r="40" spans="1:18">
      <c r="A40" s="44"/>
      <c r="B40" s="70" t="s">
        <v>122</v>
      </c>
      <c r="C40" s="44"/>
      <c r="D40" s="44"/>
      <c r="E40" s="44"/>
      <c r="F40" s="53"/>
      <c r="G40" s="67"/>
      <c r="H40" s="67"/>
      <c r="I40" s="44"/>
      <c r="J40" s="44"/>
      <c r="K40" s="65"/>
      <c r="L40" s="65"/>
      <c r="M40" s="44"/>
      <c r="N40" s="44"/>
      <c r="O40" s="44"/>
      <c r="P40" s="44"/>
      <c r="Q40" s="44"/>
      <c r="R40" s="44"/>
    </row>
    <row r="41" spans="1:18">
      <c r="A41" s="44"/>
      <c r="B41" s="70" t="s">
        <v>123</v>
      </c>
      <c r="C41" s="44"/>
      <c r="D41" s="44"/>
      <c r="E41" s="68"/>
      <c r="F41" s="53"/>
      <c r="G41" s="67"/>
      <c r="H41" s="67"/>
      <c r="I41" s="44"/>
      <c r="J41" s="44"/>
      <c r="K41" s="65"/>
      <c r="L41" s="65"/>
      <c r="M41" s="44"/>
      <c r="N41" s="44"/>
      <c r="O41" s="44"/>
      <c r="P41" s="44"/>
      <c r="Q41" s="44"/>
      <c r="R41" s="44"/>
    </row>
    <row r="42" spans="1:18">
      <c r="A42" s="44"/>
      <c r="B42" s="70" t="s">
        <v>159</v>
      </c>
      <c r="C42" s="44"/>
      <c r="D42" s="44"/>
      <c r="E42" s="68"/>
      <c r="F42" s="53"/>
      <c r="G42" s="67"/>
      <c r="H42" s="67"/>
      <c r="I42" s="44"/>
      <c r="J42" s="44"/>
      <c r="K42" s="65"/>
      <c r="L42" s="65"/>
      <c r="M42" s="44"/>
      <c r="N42" s="44"/>
      <c r="O42" s="44"/>
      <c r="P42" s="44"/>
      <c r="Q42" s="44"/>
      <c r="R42" s="44"/>
    </row>
    <row r="43" spans="1:18">
      <c r="A43" s="44"/>
      <c r="B43" s="68" t="s">
        <v>113</v>
      </c>
      <c r="C43" s="44"/>
      <c r="D43" s="44"/>
      <c r="E43" s="44"/>
      <c r="F43" s="44"/>
      <c r="G43" s="44"/>
      <c r="H43" s="44"/>
      <c r="I43" s="44"/>
      <c r="J43" s="44"/>
      <c r="K43" s="44"/>
      <c r="L43" s="64"/>
      <c r="M43" s="44"/>
      <c r="N43" s="44"/>
      <c r="O43" s="44"/>
      <c r="P43" s="44"/>
      <c r="Q43" s="44"/>
      <c r="R43" s="44"/>
    </row>
    <row r="44" spans="1:18">
      <c r="A44" s="44"/>
      <c r="B44" s="71" t="s">
        <v>163</v>
      </c>
      <c r="C44" s="44"/>
      <c r="D44" s="44"/>
      <c r="E44" s="44"/>
      <c r="F44" s="44"/>
      <c r="G44" s="44"/>
      <c r="H44" s="44"/>
      <c r="I44" s="44"/>
      <c r="J44" s="44"/>
      <c r="K44" s="44"/>
      <c r="L44" s="64"/>
      <c r="M44" s="44"/>
      <c r="N44" s="44"/>
      <c r="O44" s="44"/>
      <c r="P44" s="44"/>
      <c r="Q44" s="44"/>
      <c r="R44" s="44"/>
    </row>
    <row r="45" spans="1:18">
      <c r="A45" s="44"/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64"/>
      <c r="M45" s="44"/>
      <c r="N45" s="44"/>
      <c r="O45" s="44"/>
      <c r="P45" s="44"/>
      <c r="Q45" s="44"/>
      <c r="R45" s="44"/>
    </row>
    <row r="46" spans="1:18">
      <c r="A46" s="44"/>
      <c r="B46" s="44"/>
      <c r="C46" s="44"/>
      <c r="D46" s="165"/>
      <c r="E46" s="166"/>
      <c r="F46" s="166"/>
      <c r="G46" s="166"/>
      <c r="H46" s="166"/>
      <c r="I46" s="166"/>
      <c r="J46" s="166"/>
      <c r="K46" s="166"/>
      <c r="L46" s="166"/>
      <c r="M46" s="166"/>
      <c r="N46" s="44"/>
      <c r="O46" s="44"/>
      <c r="P46" s="44"/>
      <c r="Q46" s="44"/>
      <c r="R46" s="44"/>
    </row>
    <row r="47" spans="1:18">
      <c r="A47" s="44"/>
      <c r="B47" s="68"/>
      <c r="C47" s="44"/>
      <c r="D47" s="163" t="s">
        <v>176</v>
      </c>
      <c r="E47" s="164"/>
      <c r="F47" s="164"/>
      <c r="G47" s="164"/>
      <c r="H47" s="164"/>
      <c r="I47" s="164"/>
      <c r="J47" s="164"/>
      <c r="K47" s="164"/>
      <c r="L47" s="164"/>
      <c r="M47" s="164"/>
      <c r="N47" s="44"/>
      <c r="P47" s="61"/>
      <c r="Q47" s="44"/>
      <c r="R47" s="44"/>
    </row>
    <row r="48" spans="1:18" ht="13.5" customHeight="1">
      <c r="D48" s="162" t="s">
        <v>177</v>
      </c>
      <c r="E48" s="162"/>
      <c r="F48" s="162"/>
      <c r="G48" s="162"/>
      <c r="H48" s="162"/>
      <c r="I48" s="162"/>
      <c r="J48" s="162"/>
      <c r="K48" s="162"/>
      <c r="L48" s="162"/>
      <c r="M48" s="162"/>
    </row>
  </sheetData>
  <sheetProtection selectLockedCells="1"/>
  <mergeCells count="13">
    <mergeCell ref="B22:Q22"/>
    <mergeCell ref="B23:Q23"/>
    <mergeCell ref="C20:I20"/>
    <mergeCell ref="C12:Q12"/>
    <mergeCell ref="C14:Q14"/>
    <mergeCell ref="C16:H16"/>
    <mergeCell ref="C18:I18"/>
    <mergeCell ref="O18:Q18"/>
    <mergeCell ref="D48:M48"/>
    <mergeCell ref="D47:M47"/>
    <mergeCell ref="D46:M46"/>
    <mergeCell ref="G25:K25"/>
    <mergeCell ref="M25:O25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>
      <selection activeCell="B14" sqref="B14"/>
    </sheetView>
  </sheetViews>
  <sheetFormatPr baseColWidth="10" defaultColWidth="11.42578125" defaultRowHeight="12.75"/>
  <cols>
    <col min="1" max="1" width="27.7109375" style="1" customWidth="1"/>
    <col min="2" max="2" width="26.42578125" style="1" customWidth="1"/>
    <col min="3" max="3" width="18.140625" style="1" customWidth="1"/>
    <col min="4" max="4" width="17.42578125" style="1" customWidth="1"/>
    <col min="5" max="5" width="17" style="1" customWidth="1"/>
    <col min="6" max="6" width="25.7109375" style="1" customWidth="1"/>
    <col min="7" max="16384" width="11.42578125" style="1"/>
  </cols>
  <sheetData>
    <row r="1" spans="1:8" ht="19.899999999999999" customHeight="1">
      <c r="A1" s="19"/>
      <c r="B1" s="19"/>
      <c r="C1" s="19"/>
      <c r="F1" s="2" t="s">
        <v>115</v>
      </c>
    </row>
    <row r="2" spans="1:8" ht="19.899999999999999" customHeight="1">
      <c r="A2" s="170" t="s">
        <v>17</v>
      </c>
      <c r="B2" s="170"/>
      <c r="C2" s="170"/>
      <c r="D2" s="170"/>
      <c r="E2" s="170"/>
      <c r="F2" s="170"/>
      <c r="G2" s="29"/>
      <c r="H2" s="29"/>
    </row>
    <row r="3" spans="1:8" ht="19.899999999999999" customHeight="1">
      <c r="A3" s="11" t="s">
        <v>104</v>
      </c>
      <c r="B3" s="13"/>
    </row>
    <row r="4" spans="1:8" ht="7.9" customHeight="1">
      <c r="A4" s="13"/>
    </row>
    <row r="5" spans="1:8">
      <c r="A5" s="11" t="s">
        <v>106</v>
      </c>
      <c r="B5" s="13"/>
    </row>
    <row r="6" spans="1:8" ht="7.9" customHeight="1">
      <c r="A6" s="8"/>
      <c r="B6" s="8"/>
    </row>
    <row r="7" spans="1:8" ht="65.25" customHeight="1">
      <c r="A7" s="110" t="s">
        <v>99</v>
      </c>
      <c r="B7" s="110" t="s">
        <v>107</v>
      </c>
      <c r="C7" s="110" t="s">
        <v>100</v>
      </c>
      <c r="D7" s="110" t="s">
        <v>101</v>
      </c>
      <c r="E7" s="142" t="s">
        <v>102</v>
      </c>
      <c r="F7" s="110" t="s">
        <v>85</v>
      </c>
    </row>
    <row r="8" spans="1:8" ht="18" customHeight="1">
      <c r="A8" s="111"/>
      <c r="B8" s="154" t="s">
        <v>274</v>
      </c>
      <c r="C8" s="155">
        <v>2016</v>
      </c>
      <c r="D8" s="155">
        <v>2017</v>
      </c>
      <c r="E8" s="155">
        <v>580</v>
      </c>
      <c r="F8" s="106"/>
    </row>
    <row r="9" spans="1:8" ht="18" customHeight="1">
      <c r="A9" s="41"/>
      <c r="B9" s="154" t="s">
        <v>275</v>
      </c>
      <c r="C9" s="153">
        <v>2016</v>
      </c>
      <c r="D9" s="153">
        <v>2017</v>
      </c>
      <c r="E9" s="153">
        <v>520</v>
      </c>
      <c r="F9" s="42"/>
    </row>
    <row r="10" spans="1:8" ht="18" customHeight="1">
      <c r="A10" s="41"/>
      <c r="B10" s="154" t="s">
        <v>276</v>
      </c>
      <c r="C10" s="153">
        <v>2016</v>
      </c>
      <c r="D10" s="153">
        <v>2017</v>
      </c>
      <c r="E10" s="153">
        <v>400</v>
      </c>
      <c r="F10" s="42"/>
    </row>
    <row r="11" spans="1:8" ht="18" customHeight="1">
      <c r="A11" s="41"/>
      <c r="B11" s="41"/>
      <c r="C11" s="141"/>
      <c r="D11" s="141"/>
      <c r="E11" s="42"/>
      <c r="F11" s="42"/>
    </row>
    <row r="12" spans="1:8" ht="18" customHeight="1">
      <c r="A12" s="41"/>
      <c r="B12" s="41"/>
      <c r="C12" s="42"/>
      <c r="D12" s="42"/>
      <c r="E12" s="42"/>
      <c r="F12" s="42"/>
    </row>
    <row r="13" spans="1:8" ht="18" customHeight="1">
      <c r="A13" s="41"/>
      <c r="B13" s="41"/>
      <c r="C13" s="42"/>
      <c r="D13" s="42"/>
      <c r="E13" s="42"/>
      <c r="F13" s="42"/>
    </row>
    <row r="14" spans="1:8" ht="18" customHeight="1">
      <c r="A14" s="41"/>
      <c r="B14" s="41"/>
      <c r="C14" s="42"/>
      <c r="D14" s="42"/>
      <c r="E14" s="42"/>
      <c r="F14" s="42"/>
    </row>
    <row r="15" spans="1:8" ht="18" customHeight="1">
      <c r="A15" s="41"/>
      <c r="B15" s="41"/>
      <c r="C15" s="42"/>
      <c r="D15" s="42"/>
      <c r="E15" s="42"/>
      <c r="F15" s="42"/>
    </row>
    <row r="16" spans="1:8" ht="18" customHeight="1">
      <c r="A16" s="41"/>
      <c r="B16" s="41"/>
      <c r="C16" s="42"/>
      <c r="D16" s="42"/>
      <c r="E16" s="42"/>
      <c r="F16" s="42"/>
    </row>
    <row r="17" spans="1:6" ht="18" customHeight="1">
      <c r="A17" s="41"/>
      <c r="B17" s="41"/>
      <c r="C17" s="42"/>
      <c r="D17" s="42"/>
      <c r="E17" s="42"/>
      <c r="F17" s="42"/>
    </row>
    <row r="18" spans="1:6" ht="18" customHeight="1">
      <c r="A18" s="41"/>
      <c r="B18" s="41"/>
      <c r="C18" s="42"/>
      <c r="D18" s="42"/>
      <c r="E18" s="42"/>
      <c r="F18" s="42"/>
    </row>
    <row r="19" spans="1:6" ht="18" customHeight="1">
      <c r="A19" s="41"/>
      <c r="B19" s="41"/>
      <c r="C19" s="42"/>
      <c r="D19" s="42"/>
      <c r="E19" s="42"/>
      <c r="F19" s="42"/>
    </row>
    <row r="20" spans="1:6" ht="18" customHeight="1">
      <c r="A20" s="41"/>
      <c r="B20" s="41"/>
      <c r="C20" s="42"/>
      <c r="D20" s="42"/>
      <c r="E20" s="42"/>
      <c r="F20" s="42"/>
    </row>
    <row r="21" spans="1:6" ht="18" customHeight="1">
      <c r="A21" s="41"/>
      <c r="B21" s="41"/>
      <c r="C21" s="42"/>
      <c r="D21" s="42"/>
      <c r="E21" s="42"/>
      <c r="F21" s="42"/>
    </row>
    <row r="22" spans="1:6" ht="18" customHeight="1">
      <c r="A22" s="41"/>
      <c r="B22" s="41"/>
      <c r="C22" s="42"/>
      <c r="D22" s="42"/>
      <c r="E22" s="42"/>
      <c r="F22" s="42"/>
    </row>
    <row r="23" spans="1:6" ht="18" customHeight="1">
      <c r="A23" s="41"/>
      <c r="B23" s="41"/>
      <c r="C23" s="42"/>
      <c r="D23" s="42"/>
      <c r="E23" s="42"/>
      <c r="F23" s="42"/>
    </row>
    <row r="24" spans="1:6" ht="18" customHeight="1">
      <c r="A24" s="41"/>
      <c r="B24" s="41"/>
      <c r="C24" s="42"/>
      <c r="D24" s="42"/>
      <c r="E24" s="42"/>
      <c r="F24" s="42"/>
    </row>
    <row r="25" spans="1:6" ht="18" customHeight="1">
      <c r="A25" s="41"/>
      <c r="B25" s="41"/>
      <c r="C25" s="42"/>
      <c r="D25" s="42"/>
      <c r="E25" s="42"/>
      <c r="F25" s="42"/>
    </row>
    <row r="26" spans="1:6" ht="18" customHeight="1">
      <c r="A26" s="41"/>
      <c r="B26" s="41"/>
      <c r="C26" s="42"/>
      <c r="D26" s="42"/>
      <c r="E26" s="42"/>
      <c r="F26" s="42"/>
    </row>
    <row r="27" spans="1:6" ht="18" customHeight="1">
      <c r="A27" s="41"/>
      <c r="B27" s="41"/>
      <c r="C27" s="42"/>
      <c r="D27" s="42"/>
      <c r="E27" s="42"/>
      <c r="F27" s="42"/>
    </row>
    <row r="28" spans="1:6" ht="18" customHeight="1">
      <c r="A28" s="41"/>
      <c r="B28" s="41"/>
      <c r="C28" s="42"/>
      <c r="D28" s="42"/>
      <c r="E28" s="42"/>
      <c r="F28" s="42"/>
    </row>
    <row r="29" spans="1:6" ht="18">
      <c r="A29" s="32" t="s">
        <v>103</v>
      </c>
    </row>
  </sheetData>
  <sheetProtection selectLockedCells="1"/>
  <mergeCells count="1">
    <mergeCell ref="A2:F2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85" workbookViewId="0">
      <selection activeCell="E15" sqref="E15"/>
    </sheetView>
  </sheetViews>
  <sheetFormatPr baseColWidth="10" defaultColWidth="11.42578125" defaultRowHeight="12.75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>
      <c r="B1" s="19"/>
      <c r="C1" s="19"/>
      <c r="H1" s="69" t="s">
        <v>115</v>
      </c>
    </row>
    <row r="2" spans="1:8" ht="15">
      <c r="A2" s="170" t="s">
        <v>17</v>
      </c>
      <c r="B2" s="170"/>
      <c r="C2" s="170"/>
      <c r="D2" s="170"/>
      <c r="E2" s="170"/>
      <c r="F2" s="170"/>
      <c r="G2" s="170"/>
      <c r="H2" s="170"/>
    </row>
    <row r="3" spans="1:8" ht="15.75">
      <c r="B3" s="28" t="s">
        <v>108</v>
      </c>
    </row>
    <row r="4" spans="1:8">
      <c r="B4" s="10"/>
    </row>
    <row r="5" spans="1:8">
      <c r="B5" s="9" t="s">
        <v>111</v>
      </c>
      <c r="C5" s="5"/>
      <c r="D5" s="219" t="s">
        <v>288</v>
      </c>
      <c r="E5" s="166"/>
      <c r="F5" s="166"/>
      <c r="G5" s="166"/>
      <c r="H5" s="166"/>
    </row>
    <row r="7" spans="1:8">
      <c r="B7" s="9" t="s">
        <v>110</v>
      </c>
    </row>
    <row r="8" spans="1:8">
      <c r="B8" s="8"/>
    </row>
    <row r="9" spans="1:8" ht="19.899999999999999" customHeight="1">
      <c r="B9" s="220" t="s">
        <v>86</v>
      </c>
      <c r="C9" s="223" t="s">
        <v>77</v>
      </c>
      <c r="D9" s="224"/>
      <c r="E9" s="223" t="s">
        <v>78</v>
      </c>
      <c r="F9" s="224"/>
      <c r="G9" s="223" t="s">
        <v>79</v>
      </c>
      <c r="H9" s="224"/>
    </row>
    <row r="10" spans="1:8" ht="19.899999999999999" customHeight="1">
      <c r="B10" s="221"/>
      <c r="C10" s="33" t="s">
        <v>87</v>
      </c>
      <c r="D10" s="33" t="s">
        <v>88</v>
      </c>
      <c r="E10" s="33" t="s">
        <v>87</v>
      </c>
      <c r="F10" s="33" t="s">
        <v>88</v>
      </c>
      <c r="G10" s="33" t="s">
        <v>89</v>
      </c>
      <c r="H10" s="33" t="s">
        <v>88</v>
      </c>
    </row>
    <row r="11" spans="1:8" ht="30" customHeight="1">
      <c r="B11" s="30" t="s">
        <v>255</v>
      </c>
      <c r="C11" s="113">
        <v>130</v>
      </c>
      <c r="D11" s="113">
        <v>3</v>
      </c>
      <c r="E11" s="113"/>
      <c r="F11" s="113"/>
      <c r="G11" s="113"/>
      <c r="H11" s="113"/>
    </row>
    <row r="12" spans="1:8" ht="30" customHeight="1">
      <c r="B12" s="30" t="s">
        <v>284</v>
      </c>
      <c r="C12" s="113">
        <v>170</v>
      </c>
      <c r="D12" s="113">
        <v>4</v>
      </c>
      <c r="E12" s="113">
        <v>110</v>
      </c>
      <c r="F12" s="113">
        <v>3</v>
      </c>
      <c r="G12" s="113"/>
      <c r="H12" s="113"/>
    </row>
    <row r="13" spans="1:8" ht="30" customHeight="1">
      <c r="B13" s="30" t="s">
        <v>285</v>
      </c>
      <c r="C13" s="113">
        <v>250</v>
      </c>
      <c r="D13" s="113">
        <v>6</v>
      </c>
      <c r="E13" s="113">
        <v>135</v>
      </c>
      <c r="F13" s="113">
        <v>4</v>
      </c>
      <c r="G13" s="113">
        <v>95</v>
      </c>
      <c r="H13" s="113">
        <v>2</v>
      </c>
    </row>
    <row r="14" spans="1:8">
      <c r="B14" s="31"/>
    </row>
    <row r="15" spans="1:8">
      <c r="B15" s="11" t="s">
        <v>112</v>
      </c>
    </row>
    <row r="16" spans="1:8">
      <c r="B16" s="10"/>
    </row>
    <row r="18" spans="1:8" ht="19.899999999999999" customHeight="1">
      <c r="A18" s="34" t="s">
        <v>109</v>
      </c>
      <c r="B18" s="222" t="s">
        <v>85</v>
      </c>
      <c r="C18" s="222"/>
      <c r="D18" s="222"/>
      <c r="E18" s="222" t="s">
        <v>90</v>
      </c>
      <c r="F18" s="222"/>
      <c r="G18" s="222"/>
      <c r="H18" s="222"/>
    </row>
    <row r="19" spans="1:8" ht="18" customHeight="1">
      <c r="A19" s="141">
        <v>1</v>
      </c>
      <c r="B19" s="217" t="s">
        <v>286</v>
      </c>
      <c r="C19" s="218"/>
      <c r="D19" s="218"/>
      <c r="E19" s="216"/>
      <c r="F19" s="216"/>
      <c r="G19" s="216"/>
      <c r="H19" s="216"/>
    </row>
    <row r="20" spans="1:8" ht="18" customHeight="1">
      <c r="A20" s="141">
        <v>2</v>
      </c>
      <c r="B20" s="217" t="s">
        <v>287</v>
      </c>
      <c r="C20" s="218"/>
      <c r="D20" s="218"/>
      <c r="E20" s="216"/>
      <c r="F20" s="216"/>
      <c r="G20" s="216"/>
      <c r="H20" s="216"/>
    </row>
    <row r="21" spans="1:8" ht="18" customHeight="1">
      <c r="A21" s="36"/>
      <c r="B21" s="216"/>
      <c r="C21" s="216"/>
      <c r="D21" s="216"/>
      <c r="E21" s="216"/>
      <c r="F21" s="216"/>
      <c r="G21" s="216"/>
      <c r="H21" s="216"/>
    </row>
    <row r="22" spans="1:8" ht="18" customHeight="1">
      <c r="A22" s="36"/>
      <c r="B22" s="216"/>
      <c r="C22" s="216"/>
      <c r="D22" s="216"/>
      <c r="E22" s="216"/>
      <c r="F22" s="216"/>
      <c r="G22" s="216"/>
      <c r="H22" s="216"/>
    </row>
    <row r="23" spans="1:8" ht="18" customHeight="1">
      <c r="A23" s="36"/>
      <c r="B23" s="216"/>
      <c r="C23" s="216"/>
      <c r="D23" s="216"/>
      <c r="E23" s="216"/>
      <c r="F23" s="216"/>
      <c r="G23" s="216"/>
      <c r="H23" s="216"/>
    </row>
    <row r="24" spans="1:8" ht="18" customHeight="1">
      <c r="A24" s="36"/>
      <c r="B24" s="216"/>
      <c r="C24" s="216"/>
      <c r="D24" s="216"/>
      <c r="E24" s="216"/>
      <c r="F24" s="216"/>
      <c r="G24" s="216"/>
      <c r="H24" s="216"/>
    </row>
    <row r="25" spans="1:8" ht="18" customHeight="1">
      <c r="A25" s="36"/>
      <c r="B25" s="216"/>
      <c r="C25" s="216"/>
      <c r="D25" s="216"/>
      <c r="E25" s="216"/>
      <c r="F25" s="216"/>
      <c r="G25" s="216"/>
      <c r="H25" s="216"/>
    </row>
    <row r="26" spans="1:8" ht="18" customHeight="1">
      <c r="A26" s="36"/>
      <c r="B26" s="216"/>
      <c r="C26" s="216"/>
      <c r="D26" s="216"/>
      <c r="E26" s="216"/>
      <c r="F26" s="216"/>
      <c r="G26" s="216"/>
      <c r="H26" s="216"/>
    </row>
    <row r="27" spans="1:8" ht="18" customHeight="1"/>
  </sheetData>
  <sheetProtection selectLockedCells="1"/>
  <mergeCells count="24">
    <mergeCell ref="D5:H5"/>
    <mergeCell ref="B9:B10"/>
    <mergeCell ref="B18:D18"/>
    <mergeCell ref="E18:H18"/>
    <mergeCell ref="A2:H2"/>
    <mergeCell ref="C9:D9"/>
    <mergeCell ref="E9:F9"/>
    <mergeCell ref="G9:H9"/>
    <mergeCell ref="B19:D19"/>
    <mergeCell ref="B20:D20"/>
    <mergeCell ref="B25:D25"/>
    <mergeCell ref="E20:H20"/>
    <mergeCell ref="E21:H21"/>
    <mergeCell ref="E22:H22"/>
    <mergeCell ref="E23:H23"/>
    <mergeCell ref="E25:H25"/>
    <mergeCell ref="B23:D23"/>
    <mergeCell ref="E19:H19"/>
    <mergeCell ref="B26:D26"/>
    <mergeCell ref="E26:H26"/>
    <mergeCell ref="B21:D21"/>
    <mergeCell ref="B22:D22"/>
    <mergeCell ref="B24:D24"/>
    <mergeCell ref="E24:H24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85" workbookViewId="0">
      <selection activeCell="C28" sqref="C28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2" t="s">
        <v>115</v>
      </c>
    </row>
    <row r="2" spans="1:11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32" spans="2:10" ht="15.75" customHeight="1">
      <c r="B32" s="172" t="s">
        <v>178</v>
      </c>
      <c r="C32" s="172"/>
      <c r="D32" s="172"/>
      <c r="E32" s="172"/>
      <c r="F32" s="172"/>
      <c r="G32" s="172"/>
      <c r="H32" s="172"/>
      <c r="I32" s="172"/>
      <c r="J32" s="172"/>
    </row>
    <row r="33" spans="2:10" ht="15.75" customHeight="1">
      <c r="B33" s="162" t="s">
        <v>179</v>
      </c>
      <c r="C33" s="162"/>
      <c r="D33" s="162"/>
      <c r="E33" s="162"/>
      <c r="F33" s="162"/>
      <c r="G33" s="162"/>
      <c r="H33" s="162"/>
      <c r="I33" s="162"/>
      <c r="J33" s="162"/>
    </row>
  </sheetData>
  <sheetProtection selectLockedCells="1"/>
  <mergeCells count="4">
    <mergeCell ref="A2:K2"/>
    <mergeCell ref="A5:K5"/>
    <mergeCell ref="B32:J32"/>
    <mergeCell ref="B33:J33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>
      <selection activeCell="B27" sqref="B27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2" t="s">
        <v>115</v>
      </c>
    </row>
    <row r="2" spans="1:11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31" spans="2:10">
      <c r="B31" s="173" t="s">
        <v>180</v>
      </c>
      <c r="C31" s="172"/>
      <c r="D31" s="172"/>
      <c r="E31" s="172"/>
      <c r="F31" s="172"/>
      <c r="G31" s="172"/>
      <c r="H31" s="172"/>
      <c r="I31" s="172"/>
      <c r="J31" s="172"/>
    </row>
    <row r="32" spans="2:10">
      <c r="B32" s="162" t="s">
        <v>179</v>
      </c>
      <c r="C32" s="162"/>
      <c r="D32" s="162"/>
      <c r="E32" s="162"/>
      <c r="F32" s="162"/>
      <c r="G32" s="162"/>
      <c r="H32" s="162"/>
      <c r="I32" s="162"/>
      <c r="J32" s="162"/>
    </row>
  </sheetData>
  <sheetProtection selectLockedCells="1"/>
  <mergeCells count="4">
    <mergeCell ref="A2:K2"/>
    <mergeCell ref="A5:K5"/>
    <mergeCell ref="B31:J31"/>
    <mergeCell ref="B32:J32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>
      <selection activeCell="C22" sqref="C22"/>
    </sheetView>
  </sheetViews>
  <sheetFormatPr baseColWidth="10" defaultColWidth="11.42578125" defaultRowHeight="12.75"/>
  <cols>
    <col min="1" max="1" width="21.140625" style="1" customWidth="1"/>
    <col min="2" max="2" width="28.140625" style="1" customWidth="1"/>
    <col min="3" max="3" width="14.140625" style="1" customWidth="1"/>
    <col min="4" max="4" width="14.42578125" style="1" customWidth="1"/>
    <col min="5" max="5" width="15.42578125" style="1" customWidth="1"/>
    <col min="6" max="7" width="18.7109375" style="1" customWidth="1"/>
    <col min="8" max="9" width="15.7109375" style="1" customWidth="1"/>
    <col min="10" max="16384" width="11.42578125" style="1"/>
  </cols>
  <sheetData>
    <row r="1" spans="1:7" ht="15">
      <c r="G1" s="2" t="s">
        <v>115</v>
      </c>
    </row>
    <row r="2" spans="1:7" ht="15">
      <c r="A2" s="170" t="s">
        <v>17</v>
      </c>
      <c r="B2" s="170"/>
      <c r="C2" s="170"/>
      <c r="D2" s="170"/>
      <c r="E2" s="170"/>
      <c r="F2" s="170"/>
      <c r="G2" s="170"/>
    </row>
    <row r="3" spans="1:7">
      <c r="B3" s="11" t="s">
        <v>18</v>
      </c>
    </row>
    <row r="4" spans="1:7">
      <c r="B4" s="9" t="s">
        <v>19</v>
      </c>
    </row>
    <row r="5" spans="1:7" ht="30" customHeight="1">
      <c r="A5" s="178" t="s">
        <v>20</v>
      </c>
      <c r="B5" s="178"/>
      <c r="C5" s="178"/>
      <c r="D5" s="178"/>
      <c r="E5" s="178"/>
      <c r="F5" s="178"/>
      <c r="G5" s="178"/>
    </row>
    <row r="6" spans="1:7">
      <c r="A6" s="16"/>
      <c r="B6" s="16"/>
      <c r="C6" s="16"/>
      <c r="D6" s="16"/>
      <c r="E6" s="16"/>
      <c r="F6" s="16"/>
      <c r="G6" s="16"/>
    </row>
    <row r="7" spans="1:7">
      <c r="A7" s="174" t="s">
        <v>21</v>
      </c>
      <c r="B7" s="174" t="s">
        <v>22</v>
      </c>
      <c r="C7" s="174" t="s">
        <v>23</v>
      </c>
      <c r="D7" s="174" t="s">
        <v>24</v>
      </c>
      <c r="E7" s="174" t="s">
        <v>25</v>
      </c>
      <c r="F7" s="174" t="s">
        <v>26</v>
      </c>
      <c r="G7" s="174" t="s">
        <v>27</v>
      </c>
    </row>
    <row r="8" spans="1:7">
      <c r="A8" s="175"/>
      <c r="B8" s="175"/>
      <c r="C8" s="175"/>
      <c r="D8" s="175"/>
      <c r="E8" s="175"/>
      <c r="F8" s="175"/>
      <c r="G8" s="175"/>
    </row>
    <row r="9" spans="1:7" ht="16.899999999999999" customHeight="1">
      <c r="A9" s="36" t="s">
        <v>172</v>
      </c>
      <c r="B9" s="134" t="s">
        <v>251</v>
      </c>
      <c r="C9" s="133">
        <v>0</v>
      </c>
      <c r="D9" s="36"/>
      <c r="E9" s="36"/>
      <c r="F9" s="36"/>
      <c r="G9" s="36"/>
    </row>
    <row r="10" spans="1:7" ht="16.899999999999999" customHeight="1">
      <c r="A10" s="116" t="s">
        <v>172</v>
      </c>
      <c r="B10" s="116" t="s">
        <v>185</v>
      </c>
      <c r="C10" s="133">
        <v>1.4</v>
      </c>
      <c r="D10" s="36" t="s">
        <v>242</v>
      </c>
      <c r="E10" s="36" t="s">
        <v>248</v>
      </c>
      <c r="F10" s="133">
        <v>14</v>
      </c>
      <c r="G10" s="36"/>
    </row>
    <row r="11" spans="1:7" ht="16.899999999999999" customHeight="1">
      <c r="A11" s="36" t="s">
        <v>172</v>
      </c>
      <c r="B11" s="36" t="s">
        <v>182</v>
      </c>
      <c r="C11" s="133">
        <v>2</v>
      </c>
      <c r="D11" s="36" t="s">
        <v>242</v>
      </c>
      <c r="E11" s="36" t="s">
        <v>248</v>
      </c>
      <c r="F11" s="133">
        <v>14</v>
      </c>
      <c r="G11" s="36"/>
    </row>
    <row r="12" spans="1:7" ht="16.899999999999999" customHeight="1">
      <c r="A12" s="116" t="s">
        <v>172</v>
      </c>
      <c r="B12" s="116" t="s">
        <v>193</v>
      </c>
      <c r="C12" s="133">
        <v>2</v>
      </c>
      <c r="D12" s="36" t="s">
        <v>242</v>
      </c>
      <c r="E12" s="36" t="s">
        <v>248</v>
      </c>
      <c r="F12" s="133">
        <v>14</v>
      </c>
      <c r="G12" s="36"/>
    </row>
    <row r="13" spans="1:7" ht="16.899999999999999" customHeight="1">
      <c r="A13" s="116" t="s">
        <v>172</v>
      </c>
      <c r="B13" s="116" t="s">
        <v>194</v>
      </c>
      <c r="C13" s="133">
        <v>2.7</v>
      </c>
      <c r="D13" s="36" t="s">
        <v>242</v>
      </c>
      <c r="E13" s="36" t="s">
        <v>248</v>
      </c>
      <c r="F13" s="133">
        <v>14</v>
      </c>
      <c r="G13" s="36"/>
    </row>
    <row r="14" spans="1:7" ht="16.899999999999999" customHeight="1">
      <c r="A14" s="116" t="s">
        <v>172</v>
      </c>
      <c r="B14" s="116" t="s">
        <v>196</v>
      </c>
      <c r="C14" s="133">
        <v>3.3</v>
      </c>
      <c r="D14" s="36" t="s">
        <v>244</v>
      </c>
      <c r="E14" s="36" t="s">
        <v>248</v>
      </c>
      <c r="F14" s="133">
        <v>14</v>
      </c>
      <c r="G14" s="36"/>
    </row>
    <row r="15" spans="1:7" ht="16.899999999999999" customHeight="1">
      <c r="A15" s="116" t="s">
        <v>172</v>
      </c>
      <c r="B15" s="116" t="s">
        <v>191</v>
      </c>
      <c r="C15" s="133">
        <v>3.6</v>
      </c>
      <c r="D15" s="36" t="s">
        <v>244</v>
      </c>
      <c r="E15" s="36" t="s">
        <v>248</v>
      </c>
      <c r="F15" s="133">
        <v>14</v>
      </c>
      <c r="G15" s="36"/>
    </row>
    <row r="16" spans="1:7" ht="16.899999999999999" customHeight="1">
      <c r="A16" s="116" t="s">
        <v>172</v>
      </c>
      <c r="B16" s="116" t="s">
        <v>195</v>
      </c>
      <c r="C16" s="133">
        <v>3.6</v>
      </c>
      <c r="D16" s="36" t="s">
        <v>244</v>
      </c>
      <c r="E16" s="36" t="s">
        <v>248</v>
      </c>
      <c r="F16" s="133">
        <v>14</v>
      </c>
      <c r="G16" s="36"/>
    </row>
    <row r="17" spans="1:7" ht="16.899999999999999" customHeight="1">
      <c r="A17" s="36" t="s">
        <v>172</v>
      </c>
      <c r="B17" s="36" t="s">
        <v>181</v>
      </c>
      <c r="C17" s="133">
        <v>3.7</v>
      </c>
      <c r="D17" s="36" t="s">
        <v>244</v>
      </c>
      <c r="E17" s="36" t="s">
        <v>248</v>
      </c>
      <c r="F17" s="133">
        <v>14</v>
      </c>
      <c r="G17" s="36"/>
    </row>
    <row r="18" spans="1:7" ht="16.899999999999999" customHeight="1">
      <c r="A18" s="116" t="s">
        <v>172</v>
      </c>
      <c r="B18" s="116" t="s">
        <v>190</v>
      </c>
      <c r="C18" s="133">
        <v>3.7</v>
      </c>
      <c r="D18" s="36" t="s">
        <v>244</v>
      </c>
      <c r="E18" s="36" t="s">
        <v>248</v>
      </c>
      <c r="F18" s="133">
        <v>14</v>
      </c>
      <c r="G18" s="36"/>
    </row>
    <row r="19" spans="1:7" ht="16.899999999999999" customHeight="1">
      <c r="A19" s="116" t="s">
        <v>172</v>
      </c>
      <c r="B19" s="116" t="s">
        <v>187</v>
      </c>
      <c r="C19" s="133">
        <v>4.2</v>
      </c>
      <c r="D19" s="36" t="s">
        <v>245</v>
      </c>
      <c r="E19" s="36" t="s">
        <v>248</v>
      </c>
      <c r="F19" s="133">
        <v>14</v>
      </c>
      <c r="G19" s="36"/>
    </row>
    <row r="20" spans="1:7" ht="16.899999999999999" customHeight="1">
      <c r="A20" s="116" t="s">
        <v>172</v>
      </c>
      <c r="B20" s="116" t="s">
        <v>186</v>
      </c>
      <c r="C20" s="133">
        <v>4.5999999999999996</v>
      </c>
      <c r="D20" s="36" t="s">
        <v>245</v>
      </c>
      <c r="E20" s="36" t="s">
        <v>248</v>
      </c>
      <c r="F20" s="133">
        <v>14</v>
      </c>
      <c r="G20" s="36"/>
    </row>
    <row r="21" spans="1:7" ht="16.899999999999999" customHeight="1">
      <c r="A21" s="116" t="s">
        <v>172</v>
      </c>
      <c r="B21" s="116" t="s">
        <v>188</v>
      </c>
      <c r="C21" s="133">
        <v>4.9000000000000004</v>
      </c>
      <c r="D21" s="36" t="s">
        <v>245</v>
      </c>
      <c r="E21" s="36" t="s">
        <v>248</v>
      </c>
      <c r="F21" s="133">
        <v>14</v>
      </c>
      <c r="G21" s="36"/>
    </row>
    <row r="22" spans="1:7" ht="16.899999999999999" customHeight="1">
      <c r="A22" s="36" t="s">
        <v>172</v>
      </c>
      <c r="B22" s="116" t="s">
        <v>184</v>
      </c>
      <c r="C22" s="133">
        <v>5.2</v>
      </c>
      <c r="D22" s="36" t="s">
        <v>243</v>
      </c>
      <c r="E22" s="36" t="s">
        <v>248</v>
      </c>
      <c r="F22" s="133">
        <v>14</v>
      </c>
      <c r="G22" s="36"/>
    </row>
    <row r="23" spans="1:7" ht="16.899999999999999" customHeight="1">
      <c r="A23" s="116" t="s">
        <v>172</v>
      </c>
      <c r="B23" s="116" t="s">
        <v>198</v>
      </c>
      <c r="C23" s="133">
        <v>5.4</v>
      </c>
      <c r="D23" s="36" t="s">
        <v>243</v>
      </c>
      <c r="E23" s="36" t="s">
        <v>248</v>
      </c>
      <c r="F23" s="133">
        <v>14</v>
      </c>
      <c r="G23" s="36"/>
    </row>
    <row r="24" spans="1:7" ht="16.899999999999999" customHeight="1">
      <c r="A24" s="116" t="s">
        <v>172</v>
      </c>
      <c r="B24" s="116" t="s">
        <v>189</v>
      </c>
      <c r="C24" s="133">
        <v>5.4</v>
      </c>
      <c r="D24" s="36" t="s">
        <v>243</v>
      </c>
      <c r="E24" s="36" t="s">
        <v>248</v>
      </c>
      <c r="F24" s="133">
        <v>14</v>
      </c>
      <c r="G24" s="36"/>
    </row>
    <row r="25" spans="1:7" ht="16.899999999999999" customHeight="1">
      <c r="A25" s="116" t="s">
        <v>252</v>
      </c>
      <c r="B25" s="116" t="s">
        <v>253</v>
      </c>
      <c r="C25" s="133">
        <v>6.8</v>
      </c>
      <c r="D25" s="36" t="s">
        <v>246</v>
      </c>
      <c r="E25" s="36" t="s">
        <v>248</v>
      </c>
      <c r="F25" s="133">
        <v>28</v>
      </c>
      <c r="G25" s="36"/>
    </row>
    <row r="26" spans="1:7" ht="16.899999999999999" customHeight="1">
      <c r="A26" s="36" t="s">
        <v>197</v>
      </c>
      <c r="B26" s="116" t="s">
        <v>192</v>
      </c>
      <c r="C26" s="133">
        <v>7.1</v>
      </c>
      <c r="D26" s="36" t="s">
        <v>246</v>
      </c>
      <c r="E26" s="36" t="s">
        <v>248</v>
      </c>
      <c r="F26" s="133">
        <v>28</v>
      </c>
      <c r="G26" s="36"/>
    </row>
    <row r="27" spans="1:7" ht="16.899999999999999" customHeight="1">
      <c r="A27" s="36" t="s">
        <v>172</v>
      </c>
      <c r="B27" s="36" t="s">
        <v>183</v>
      </c>
      <c r="C27" s="133">
        <v>10.9</v>
      </c>
      <c r="D27" s="36" t="s">
        <v>247</v>
      </c>
      <c r="E27" s="36" t="s">
        <v>248</v>
      </c>
      <c r="F27" s="133">
        <v>28</v>
      </c>
      <c r="G27" s="36"/>
    </row>
    <row r="28" spans="1:7" ht="13.15" customHeight="1"/>
    <row r="29" spans="1:7" ht="16.899999999999999" customHeight="1">
      <c r="A29" s="14" t="s">
        <v>28</v>
      </c>
    </row>
    <row r="30" spans="1:7" ht="16.899999999999999" customHeight="1">
      <c r="A30" s="176" t="s">
        <v>29</v>
      </c>
      <c r="B30" s="177"/>
      <c r="C30" s="177"/>
      <c r="D30" s="177"/>
      <c r="E30" s="177"/>
      <c r="F30" s="177"/>
      <c r="G30" s="177"/>
    </row>
    <row r="31" spans="1:7" ht="16.899999999999999" customHeight="1">
      <c r="A31" s="177"/>
      <c r="B31" s="177"/>
      <c r="C31" s="177"/>
      <c r="D31" s="177"/>
      <c r="E31" s="177"/>
      <c r="F31" s="177"/>
      <c r="G31" s="177"/>
    </row>
    <row r="32" spans="1:7" ht="16.899999999999999" customHeight="1"/>
    <row r="33" ht="16.899999999999999" customHeight="1"/>
    <row r="34" ht="16.899999999999999" customHeight="1"/>
    <row r="35" ht="16.899999999999999" customHeight="1"/>
  </sheetData>
  <sheetProtection selectLockedCells="1"/>
  <sortState ref="A9:G26">
    <sortCondition ref="C9:C26"/>
  </sortState>
  <mergeCells count="10">
    <mergeCell ref="G7:G8"/>
    <mergeCell ref="A30:G31"/>
    <mergeCell ref="A2:G2"/>
    <mergeCell ref="A5:G5"/>
    <mergeCell ref="A7:A8"/>
    <mergeCell ref="B7:B8"/>
    <mergeCell ref="C7:C8"/>
    <mergeCell ref="D7:D8"/>
    <mergeCell ref="E7:E8"/>
    <mergeCell ref="F7:F8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topLeftCell="A10" zoomScaleSheetLayoutView="100" workbookViewId="0">
      <selection activeCell="G36" sqref="G36"/>
    </sheetView>
  </sheetViews>
  <sheetFormatPr baseColWidth="10" defaultColWidth="11.28515625" defaultRowHeight="12.75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>
      <c r="O1" s="2" t="s">
        <v>115</v>
      </c>
    </row>
    <row r="2" spans="1:15" ht="15">
      <c r="A2" s="170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34.9" customHeight="1">
      <c r="A3" s="190" t="s">
        <v>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7.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>
      <c r="B5" s="18"/>
      <c r="C5" s="18"/>
      <c r="D5" s="18"/>
      <c r="E5" s="17"/>
      <c r="F5" s="19"/>
      <c r="G5" s="19"/>
      <c r="I5" s="18"/>
      <c r="J5" s="18"/>
      <c r="K5" s="18"/>
      <c r="L5" s="17"/>
      <c r="M5" s="19"/>
    </row>
    <row r="6" spans="1:15">
      <c r="B6" s="18" t="s">
        <v>30</v>
      </c>
      <c r="C6" s="18"/>
      <c r="D6" s="18"/>
      <c r="E6" s="17"/>
      <c r="F6" s="19"/>
      <c r="G6" s="19"/>
      <c r="J6" s="9" t="s">
        <v>31</v>
      </c>
      <c r="K6" s="18"/>
      <c r="L6" s="17"/>
      <c r="M6" s="19"/>
    </row>
    <row r="7" spans="1:15">
      <c r="B7" s="20"/>
      <c r="C7" s="21"/>
      <c r="D7" s="21"/>
      <c r="E7" s="21"/>
      <c r="F7" s="17"/>
      <c r="G7" s="17"/>
      <c r="H7" s="17"/>
      <c r="I7" s="21"/>
      <c r="J7" s="21"/>
      <c r="K7" s="21"/>
      <c r="L7" s="21"/>
      <c r="M7" s="17"/>
    </row>
    <row r="8" spans="1:15">
      <c r="B8" s="20" t="s">
        <v>32</v>
      </c>
      <c r="C8" s="22"/>
      <c r="D8" s="188" t="s">
        <v>199</v>
      </c>
      <c r="E8" s="180"/>
      <c r="F8" s="180"/>
      <c r="G8" s="17"/>
      <c r="H8" s="17"/>
      <c r="I8" s="9" t="s">
        <v>33</v>
      </c>
      <c r="J8" s="10"/>
    </row>
    <row r="9" spans="1:15">
      <c r="B9" s="20"/>
      <c r="C9" s="19"/>
      <c r="D9" s="19"/>
      <c r="E9" s="19"/>
      <c r="F9" s="19"/>
      <c r="G9" s="19"/>
      <c r="H9" s="19"/>
      <c r="I9" s="23" t="s">
        <v>34</v>
      </c>
      <c r="J9" s="10"/>
    </row>
    <row r="10" spans="1:15">
      <c r="B10" s="9" t="s">
        <v>35</v>
      </c>
      <c r="C10" s="17"/>
      <c r="D10" s="24" t="s">
        <v>36</v>
      </c>
      <c r="E10" s="3"/>
      <c r="F10" s="24" t="s">
        <v>37</v>
      </c>
      <c r="G10" s="19"/>
      <c r="H10" s="19"/>
    </row>
    <row r="11" spans="1:15">
      <c r="B11" s="20"/>
      <c r="C11" s="19"/>
      <c r="D11" s="19"/>
      <c r="E11" s="19"/>
      <c r="F11" s="19"/>
      <c r="G11" s="10"/>
      <c r="I11" s="181"/>
      <c r="J11" s="182"/>
      <c r="K11" s="4" t="s">
        <v>38</v>
      </c>
      <c r="L11" s="181"/>
      <c r="M11" s="182"/>
      <c r="N11" s="4" t="s">
        <v>39</v>
      </c>
    </row>
    <row r="12" spans="1:15">
      <c r="B12" s="20" t="s">
        <v>40</v>
      </c>
      <c r="D12" s="117" t="s">
        <v>174</v>
      </c>
      <c r="F12" s="40"/>
      <c r="K12" s="4"/>
      <c r="N12" s="4"/>
    </row>
    <row r="13" spans="1:15">
      <c r="B13" s="20"/>
      <c r="D13" s="7"/>
      <c r="I13" s="181"/>
      <c r="J13" s="182"/>
      <c r="K13" s="4" t="s">
        <v>41</v>
      </c>
      <c r="L13" s="181"/>
      <c r="M13" s="182"/>
      <c r="N13" s="4" t="s">
        <v>42</v>
      </c>
    </row>
    <row r="14" spans="1:15">
      <c r="B14" s="20"/>
      <c r="D14" s="7"/>
      <c r="K14" s="4"/>
      <c r="N14" s="4"/>
    </row>
    <row r="15" spans="1:15">
      <c r="B15" s="20" t="s">
        <v>43</v>
      </c>
      <c r="D15" s="117" t="s">
        <v>174</v>
      </c>
      <c r="F15" s="39"/>
      <c r="I15" s="181"/>
      <c r="J15" s="182"/>
      <c r="K15" s="4" t="s">
        <v>44</v>
      </c>
      <c r="L15" s="184">
        <v>1</v>
      </c>
      <c r="M15" s="185"/>
      <c r="N15" s="4" t="s">
        <v>45</v>
      </c>
    </row>
    <row r="16" spans="1:15">
      <c r="B16" s="20"/>
      <c r="D16" s="7"/>
      <c r="K16" s="4"/>
      <c r="L16" s="115"/>
      <c r="M16" s="115"/>
    </row>
    <row r="17" spans="2:15">
      <c r="B17" s="20"/>
      <c r="D17" s="7"/>
      <c r="I17" s="181"/>
      <c r="J17" s="182"/>
      <c r="K17" s="4" t="s">
        <v>46</v>
      </c>
      <c r="L17" s="184">
        <v>2</v>
      </c>
      <c r="M17" s="185"/>
      <c r="N17" s="1" t="s">
        <v>200</v>
      </c>
    </row>
    <row r="18" spans="2:15">
      <c r="B18" s="20" t="s">
        <v>47</v>
      </c>
      <c r="D18" s="117" t="s">
        <v>174</v>
      </c>
      <c r="F18" s="39"/>
    </row>
    <row r="19" spans="2:15">
      <c r="B19" s="20"/>
      <c r="D19" s="7"/>
    </row>
    <row r="20" spans="2:15">
      <c r="B20" s="20"/>
      <c r="D20" s="7"/>
      <c r="I20" s="10" t="s">
        <v>48</v>
      </c>
    </row>
    <row r="21" spans="2:15">
      <c r="B21" s="20" t="s">
        <v>49</v>
      </c>
      <c r="D21" s="117" t="s">
        <v>174</v>
      </c>
      <c r="F21" s="39"/>
    </row>
    <row r="22" spans="2:15">
      <c r="B22" s="20"/>
      <c r="D22" s="56"/>
      <c r="I22" s="6">
        <v>1</v>
      </c>
      <c r="J22" s="189" t="s">
        <v>201</v>
      </c>
      <c r="K22" s="180"/>
      <c r="L22" s="180"/>
      <c r="M22" s="180"/>
      <c r="N22" s="180"/>
    </row>
    <row r="23" spans="2:15">
      <c r="B23" s="20"/>
      <c r="D23" s="7"/>
      <c r="I23" s="7"/>
    </row>
    <row r="24" spans="2:15">
      <c r="B24" s="20" t="s">
        <v>50</v>
      </c>
      <c r="D24" s="117" t="s">
        <v>174</v>
      </c>
      <c r="F24" s="39"/>
      <c r="I24" s="7"/>
    </row>
    <row r="25" spans="2:15" ht="13.15" customHeight="1">
      <c r="B25" s="20"/>
      <c r="D25" s="7"/>
      <c r="I25" s="6">
        <v>2</v>
      </c>
      <c r="J25" s="179" t="s">
        <v>202</v>
      </c>
      <c r="K25" s="180"/>
      <c r="L25" s="180"/>
      <c r="M25" s="180"/>
      <c r="N25" s="180"/>
    </row>
    <row r="26" spans="2:15">
      <c r="B26" s="20"/>
      <c r="D26" s="7"/>
      <c r="I26" s="7"/>
    </row>
    <row r="27" spans="2:15">
      <c r="B27" s="20" t="s">
        <v>51</v>
      </c>
      <c r="D27" s="117" t="s">
        <v>174</v>
      </c>
      <c r="F27" s="39"/>
      <c r="I27" s="7"/>
    </row>
    <row r="28" spans="2:15">
      <c r="B28" s="20"/>
      <c r="I28" s="6">
        <v>3</v>
      </c>
      <c r="J28" s="179" t="s">
        <v>203</v>
      </c>
      <c r="K28" s="180"/>
      <c r="L28" s="180"/>
      <c r="M28" s="180"/>
      <c r="N28" s="180"/>
      <c r="O28" s="5"/>
    </row>
    <row r="29" spans="2:15">
      <c r="B29" s="20"/>
    </row>
    <row r="30" spans="2:15">
      <c r="B30" s="20" t="s">
        <v>52</v>
      </c>
      <c r="D30" s="37" t="s">
        <v>249</v>
      </c>
      <c r="F30" s="38"/>
    </row>
    <row r="31" spans="2:15">
      <c r="B31" s="20"/>
      <c r="I31" s="4" t="s">
        <v>53</v>
      </c>
      <c r="J31" s="179"/>
      <c r="K31" s="180"/>
      <c r="L31" s="180"/>
      <c r="M31" s="180"/>
      <c r="N31" s="180"/>
    </row>
    <row r="32" spans="2:15">
      <c r="B32" s="20"/>
      <c r="I32" s="4"/>
    </row>
    <row r="33" spans="2:14">
      <c r="B33" s="20" t="s">
        <v>54</v>
      </c>
      <c r="D33" s="179" t="s">
        <v>250</v>
      </c>
      <c r="E33" s="180"/>
      <c r="F33" s="180"/>
      <c r="I33" s="4" t="s">
        <v>55</v>
      </c>
      <c r="J33" s="179"/>
      <c r="K33" s="180"/>
      <c r="L33" s="180"/>
      <c r="M33" s="180"/>
      <c r="N33" s="180"/>
    </row>
    <row r="34" spans="2:14">
      <c r="B34" s="20"/>
      <c r="D34" s="8"/>
      <c r="E34" s="7" t="s">
        <v>56</v>
      </c>
      <c r="F34" s="8"/>
      <c r="I34" s="4"/>
    </row>
    <row r="35" spans="2:14">
      <c r="B35" s="20"/>
      <c r="I35" s="4" t="s">
        <v>57</v>
      </c>
      <c r="J35" s="179"/>
      <c r="K35" s="180"/>
      <c r="L35" s="180"/>
      <c r="M35" s="180"/>
      <c r="N35" s="180"/>
    </row>
    <row r="36" spans="2:14" ht="14.25">
      <c r="B36" s="20" t="s">
        <v>58</v>
      </c>
      <c r="D36" s="183">
        <v>19656.473000000002</v>
      </c>
      <c r="E36" s="180"/>
      <c r="F36" s="25" t="s">
        <v>59</v>
      </c>
      <c r="G36" s="26">
        <v>2</v>
      </c>
      <c r="I36" s="179"/>
      <c r="J36" s="180"/>
      <c r="K36" s="180"/>
      <c r="L36" s="180"/>
      <c r="M36" s="180"/>
      <c r="N36" s="180"/>
    </row>
    <row r="37" spans="2:14">
      <c r="B37" s="27"/>
      <c r="I37" s="186"/>
      <c r="J37" s="187"/>
      <c r="K37" s="187"/>
      <c r="L37" s="187"/>
      <c r="M37" s="187"/>
      <c r="N37" s="187"/>
    </row>
    <row r="38" spans="2:14">
      <c r="B38" s="27"/>
      <c r="I38" s="186"/>
      <c r="J38" s="187"/>
      <c r="K38" s="187"/>
      <c r="L38" s="187"/>
      <c r="M38" s="187"/>
      <c r="N38" s="187"/>
    </row>
    <row r="39" spans="2:14">
      <c r="B39" s="27"/>
      <c r="I39" s="12"/>
      <c r="J39" s="5"/>
      <c r="K39" s="5"/>
      <c r="L39" s="5"/>
      <c r="M39" s="5"/>
      <c r="N39" s="5"/>
    </row>
    <row r="40" spans="2:14">
      <c r="B40" s="27"/>
      <c r="I40" s="27"/>
    </row>
  </sheetData>
  <sheetProtection selectLockedCells="1"/>
  <mergeCells count="22"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  <mergeCell ref="I36:N36"/>
    <mergeCell ref="L13:M13"/>
    <mergeCell ref="D36:E36"/>
    <mergeCell ref="D33:F33"/>
    <mergeCell ref="J35:N35"/>
    <mergeCell ref="L17:M17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>
      <selection activeCell="B14" sqref="B14"/>
    </sheetView>
  </sheetViews>
  <sheetFormatPr baseColWidth="10" defaultColWidth="11.42578125" defaultRowHeight="12.75"/>
  <cols>
    <col min="1" max="1" width="31" style="1" customWidth="1"/>
    <col min="2" max="2" width="11.7109375" style="1" customWidth="1"/>
    <col min="3" max="3" width="27.42578125" style="1" customWidth="1"/>
    <col min="4" max="4" width="8.7109375" style="1" customWidth="1"/>
    <col min="5" max="5" width="7.7109375" style="1" customWidth="1"/>
    <col min="6" max="6" width="8.85546875" style="1" customWidth="1"/>
    <col min="7" max="7" width="8.28515625" style="1" customWidth="1"/>
    <col min="8" max="8" width="9.42578125" style="1" customWidth="1"/>
    <col min="9" max="9" width="9.5703125" style="1" customWidth="1"/>
    <col min="10" max="10" width="8" style="1" customWidth="1"/>
    <col min="11" max="11" width="9.5703125" style="1" customWidth="1"/>
    <col min="12" max="12" width="8.140625" style="1" customWidth="1"/>
    <col min="13" max="16384" width="11.42578125" style="1"/>
  </cols>
  <sheetData>
    <row r="1" spans="1:12" ht="15">
      <c r="L1" s="2" t="s">
        <v>115</v>
      </c>
    </row>
    <row r="2" spans="1:12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5.75">
      <c r="A3" s="28" t="s">
        <v>60</v>
      </c>
    </row>
    <row r="4" spans="1:12">
      <c r="A4" s="10" t="s">
        <v>61</v>
      </c>
    </row>
    <row r="5" spans="1:12">
      <c r="A5" s="11" t="s">
        <v>118</v>
      </c>
    </row>
    <row r="6" spans="1:12">
      <c r="A6" s="4" t="s">
        <v>62</v>
      </c>
    </row>
    <row r="8" spans="1:12" ht="19.899999999999999" customHeight="1">
      <c r="A8" s="192" t="s">
        <v>63</v>
      </c>
      <c r="B8" s="192"/>
      <c r="C8" s="192"/>
      <c r="D8" s="192" t="s">
        <v>64</v>
      </c>
      <c r="E8" s="192"/>
      <c r="F8" s="192"/>
      <c r="G8" s="192"/>
      <c r="H8" s="192"/>
      <c r="I8" s="192"/>
      <c r="J8" s="192"/>
      <c r="K8" s="192"/>
      <c r="L8" s="192"/>
    </row>
    <row r="9" spans="1:12" ht="19.899999999999999" customHeight="1">
      <c r="A9" s="192" t="s">
        <v>22</v>
      </c>
      <c r="B9" s="192" t="s">
        <v>65</v>
      </c>
      <c r="C9" s="192" t="s">
        <v>66</v>
      </c>
      <c r="D9" s="192" t="s">
        <v>167</v>
      </c>
      <c r="E9" s="192"/>
      <c r="F9" s="192"/>
      <c r="G9" s="192"/>
      <c r="H9" s="192" t="s">
        <v>168</v>
      </c>
      <c r="I9" s="192"/>
      <c r="J9" s="192"/>
      <c r="K9" s="192" t="s">
        <v>169</v>
      </c>
      <c r="L9" s="192"/>
    </row>
    <row r="10" spans="1:12" ht="28.5" customHeight="1">
      <c r="A10" s="192"/>
      <c r="B10" s="192"/>
      <c r="C10" s="192"/>
      <c r="D10" s="135" t="s">
        <v>67</v>
      </c>
      <c r="E10" s="135" t="s">
        <v>68</v>
      </c>
      <c r="F10" s="135" t="s">
        <v>69</v>
      </c>
      <c r="G10" s="135" t="s">
        <v>70</v>
      </c>
      <c r="H10" s="135" t="s">
        <v>68</v>
      </c>
      <c r="I10" s="135" t="s">
        <v>69</v>
      </c>
      <c r="J10" s="135" t="s">
        <v>70</v>
      </c>
      <c r="K10" s="135" t="s">
        <v>69</v>
      </c>
      <c r="L10" s="135" t="s">
        <v>70</v>
      </c>
    </row>
    <row r="11" spans="1:12" ht="19.899999999999999" customHeight="1">
      <c r="A11" s="136" t="s">
        <v>215</v>
      </c>
      <c r="B11" s="136" t="s">
        <v>216</v>
      </c>
      <c r="C11" s="136" t="s">
        <v>217</v>
      </c>
      <c r="D11" s="118">
        <v>165</v>
      </c>
      <c r="E11" s="118">
        <v>137</v>
      </c>
      <c r="F11" s="118">
        <v>135</v>
      </c>
      <c r="G11" s="118">
        <v>119</v>
      </c>
      <c r="H11" s="119">
        <v>160.04999999999998</v>
      </c>
      <c r="I11" s="119">
        <v>134.26</v>
      </c>
      <c r="J11" s="119">
        <v>117.81</v>
      </c>
      <c r="K11" s="119">
        <v>156.84899999999999</v>
      </c>
      <c r="L11" s="119">
        <v>132.91739999999999</v>
      </c>
    </row>
    <row r="12" spans="1:12" ht="19.899999999999999" customHeight="1">
      <c r="A12" s="136" t="s">
        <v>215</v>
      </c>
      <c r="B12" s="136" t="s">
        <v>216</v>
      </c>
      <c r="C12" s="136" t="s">
        <v>217</v>
      </c>
      <c r="D12" s="118">
        <v>173</v>
      </c>
      <c r="E12" s="118">
        <v>163</v>
      </c>
      <c r="F12" s="118">
        <v>140</v>
      </c>
      <c r="G12" s="118">
        <v>151</v>
      </c>
      <c r="H12" s="119">
        <v>167.81</v>
      </c>
      <c r="I12" s="119">
        <v>159.74</v>
      </c>
      <c r="J12" s="119">
        <v>149.49</v>
      </c>
      <c r="K12" s="119">
        <v>164.4538</v>
      </c>
      <c r="L12" s="119">
        <v>158.14260000000002</v>
      </c>
    </row>
    <row r="13" spans="1:12" ht="27.75" customHeight="1">
      <c r="A13" s="136" t="s">
        <v>215</v>
      </c>
      <c r="B13" s="136" t="s">
        <v>222</v>
      </c>
      <c r="C13" s="137" t="s">
        <v>223</v>
      </c>
      <c r="D13" s="118">
        <v>21</v>
      </c>
      <c r="E13" s="118">
        <v>20</v>
      </c>
      <c r="F13" s="118">
        <v>16</v>
      </c>
      <c r="G13" s="118">
        <v>12</v>
      </c>
      <c r="H13" s="119">
        <v>20.37</v>
      </c>
      <c r="I13" s="119">
        <v>19.600000000000001</v>
      </c>
      <c r="J13" s="119">
        <v>11.879999999999999</v>
      </c>
      <c r="K13" s="119">
        <v>19.962600000000002</v>
      </c>
      <c r="L13" s="119">
        <v>19.404</v>
      </c>
    </row>
    <row r="14" spans="1:12" ht="19.899999999999999" customHeight="1">
      <c r="A14" s="136" t="s">
        <v>212</v>
      </c>
      <c r="B14" s="136" t="s">
        <v>213</v>
      </c>
      <c r="C14" s="136" t="s">
        <v>214</v>
      </c>
      <c r="D14" s="118">
        <v>222</v>
      </c>
      <c r="E14" s="118">
        <v>231</v>
      </c>
      <c r="F14" s="118">
        <v>237</v>
      </c>
      <c r="G14" s="118">
        <v>195</v>
      </c>
      <c r="H14" s="119">
        <v>215.34</v>
      </c>
      <c r="I14" s="119">
        <v>226.38</v>
      </c>
      <c r="J14" s="119">
        <v>193.05</v>
      </c>
      <c r="K14" s="119">
        <v>211.03319999999999</v>
      </c>
      <c r="L14" s="119">
        <v>224.11619999999999</v>
      </c>
    </row>
    <row r="15" spans="1:12" ht="19.899999999999999" customHeight="1">
      <c r="A15" s="136" t="s">
        <v>212</v>
      </c>
      <c r="B15" s="136" t="s">
        <v>213</v>
      </c>
      <c r="C15" s="136" t="s">
        <v>214</v>
      </c>
      <c r="D15" s="118">
        <v>178</v>
      </c>
      <c r="E15" s="118">
        <v>187</v>
      </c>
      <c r="F15" s="118">
        <v>153</v>
      </c>
      <c r="G15" s="118">
        <v>144</v>
      </c>
      <c r="H15" s="119">
        <v>172.66</v>
      </c>
      <c r="I15" s="119">
        <v>183.26</v>
      </c>
      <c r="J15" s="119">
        <v>142.56</v>
      </c>
      <c r="K15" s="119">
        <v>169.20679999999999</v>
      </c>
      <c r="L15" s="119">
        <v>181.42739999999998</v>
      </c>
    </row>
    <row r="16" spans="1:12" ht="19.899999999999999" customHeight="1">
      <c r="A16" s="136" t="s">
        <v>212</v>
      </c>
      <c r="B16" s="136" t="s">
        <v>220</v>
      </c>
      <c r="C16" s="136" t="s">
        <v>221</v>
      </c>
      <c r="D16" s="118">
        <v>58</v>
      </c>
      <c r="E16" s="118">
        <v>60</v>
      </c>
      <c r="F16" s="118">
        <v>55</v>
      </c>
      <c r="G16" s="118">
        <v>58</v>
      </c>
      <c r="H16" s="119">
        <v>56.26</v>
      </c>
      <c r="I16" s="119">
        <v>58.8</v>
      </c>
      <c r="J16" s="119">
        <v>57.42</v>
      </c>
      <c r="K16" s="119">
        <v>55.134799999999998</v>
      </c>
      <c r="L16" s="119">
        <v>58.211999999999996</v>
      </c>
    </row>
    <row r="17" spans="1:12" ht="19.899999999999999" customHeight="1">
      <c r="A17" s="136" t="s">
        <v>212</v>
      </c>
      <c r="B17" s="136" t="s">
        <v>226</v>
      </c>
      <c r="C17" s="136" t="s">
        <v>227</v>
      </c>
      <c r="D17" s="118">
        <v>5</v>
      </c>
      <c r="E17" s="118">
        <v>0</v>
      </c>
      <c r="F17" s="118">
        <v>0</v>
      </c>
      <c r="G17" s="118">
        <v>0</v>
      </c>
      <c r="H17" s="119">
        <v>4.8499999999999996</v>
      </c>
      <c r="I17" s="119">
        <v>0</v>
      </c>
      <c r="J17" s="119">
        <v>0</v>
      </c>
      <c r="K17" s="119">
        <v>4.7529999999999992</v>
      </c>
      <c r="L17" s="119">
        <v>0</v>
      </c>
    </row>
    <row r="18" spans="1:12" ht="19.899999999999999" customHeight="1">
      <c r="A18" s="136" t="s">
        <v>207</v>
      </c>
      <c r="B18" s="136" t="s">
        <v>208</v>
      </c>
      <c r="C18" s="136" t="s">
        <v>209</v>
      </c>
      <c r="D18" s="118">
        <v>232</v>
      </c>
      <c r="E18" s="118">
        <v>232</v>
      </c>
      <c r="F18" s="118">
        <v>230</v>
      </c>
      <c r="G18" s="118">
        <v>218</v>
      </c>
      <c r="H18" s="119">
        <v>225.04</v>
      </c>
      <c r="I18" s="119">
        <v>227.35999999999999</v>
      </c>
      <c r="J18" s="119">
        <v>215.82</v>
      </c>
      <c r="K18" s="119">
        <v>220.53919999999999</v>
      </c>
      <c r="L18" s="119">
        <v>225.08639999999997</v>
      </c>
    </row>
    <row r="19" spans="1:12" ht="19.899999999999999" customHeight="1">
      <c r="A19" s="136" t="s">
        <v>207</v>
      </c>
      <c r="B19" s="136" t="s">
        <v>208</v>
      </c>
      <c r="C19" s="136" t="s">
        <v>209</v>
      </c>
      <c r="D19" s="118">
        <v>233</v>
      </c>
      <c r="E19" s="118">
        <v>251</v>
      </c>
      <c r="F19" s="118">
        <v>244</v>
      </c>
      <c r="G19" s="118">
        <v>227</v>
      </c>
      <c r="H19" s="119">
        <v>226.01</v>
      </c>
      <c r="I19" s="119">
        <v>245.98</v>
      </c>
      <c r="J19" s="119">
        <v>224.73</v>
      </c>
      <c r="K19" s="119">
        <v>221.48979999999997</v>
      </c>
      <c r="L19" s="119">
        <v>243.52019999999999</v>
      </c>
    </row>
    <row r="20" spans="1:12" ht="27.75" customHeight="1">
      <c r="A20" s="136" t="s">
        <v>207</v>
      </c>
      <c r="B20" s="136" t="s">
        <v>218</v>
      </c>
      <c r="C20" s="137" t="s">
        <v>219</v>
      </c>
      <c r="D20" s="118">
        <v>5</v>
      </c>
      <c r="E20" s="118">
        <v>6</v>
      </c>
      <c r="F20" s="118">
        <v>10</v>
      </c>
      <c r="G20" s="118">
        <v>9</v>
      </c>
      <c r="H20" s="119">
        <v>4.8499999999999996</v>
      </c>
      <c r="I20" s="119">
        <v>5.88</v>
      </c>
      <c r="J20" s="119">
        <v>8.91</v>
      </c>
      <c r="K20" s="119">
        <v>4.7529999999999992</v>
      </c>
      <c r="L20" s="119">
        <v>5.8212000000000002</v>
      </c>
    </row>
    <row r="21" spans="1:12" ht="19.899999999999999" customHeight="1">
      <c r="A21" s="136" t="s">
        <v>207</v>
      </c>
      <c r="B21" s="136" t="s">
        <v>224</v>
      </c>
      <c r="C21" s="136" t="s">
        <v>225</v>
      </c>
      <c r="D21" s="118">
        <v>10</v>
      </c>
      <c r="E21" s="118">
        <v>16</v>
      </c>
      <c r="F21" s="118">
        <v>12</v>
      </c>
      <c r="G21" s="118">
        <v>6</v>
      </c>
      <c r="H21" s="119">
        <v>9.6999999999999993</v>
      </c>
      <c r="I21" s="119">
        <v>15.68</v>
      </c>
      <c r="J21" s="119">
        <v>5.9399999999999995</v>
      </c>
      <c r="K21" s="119">
        <v>9.5059999999999985</v>
      </c>
      <c r="L21" s="119">
        <v>15.523199999999999</v>
      </c>
    </row>
    <row r="22" spans="1:12" ht="19.899999999999999" customHeight="1">
      <c r="A22" s="136" t="s">
        <v>204</v>
      </c>
      <c r="B22" s="136" t="s">
        <v>205</v>
      </c>
      <c r="C22" s="136" t="s">
        <v>206</v>
      </c>
      <c r="D22" s="118">
        <v>239</v>
      </c>
      <c r="E22" s="118">
        <v>251</v>
      </c>
      <c r="F22" s="118">
        <v>241</v>
      </c>
      <c r="G22" s="118">
        <v>224</v>
      </c>
      <c r="H22" s="119">
        <v>231.82999999999998</v>
      </c>
      <c r="I22" s="119">
        <v>245.98</v>
      </c>
      <c r="J22" s="119">
        <v>221.76</v>
      </c>
      <c r="K22" s="119">
        <v>227.19339999999997</v>
      </c>
      <c r="L22" s="119">
        <v>243.52019999999999</v>
      </c>
    </row>
    <row r="23" spans="1:12" ht="19.899999999999999" customHeight="1">
      <c r="A23" s="136" t="s">
        <v>204</v>
      </c>
      <c r="B23" s="136" t="s">
        <v>205</v>
      </c>
      <c r="C23" s="136" t="s">
        <v>206</v>
      </c>
      <c r="D23" s="118">
        <v>246</v>
      </c>
      <c r="E23" s="118">
        <v>240</v>
      </c>
      <c r="F23" s="118">
        <v>237</v>
      </c>
      <c r="G23" s="118">
        <v>196</v>
      </c>
      <c r="H23" s="119">
        <v>238.62</v>
      </c>
      <c r="I23" s="119">
        <v>235.2</v>
      </c>
      <c r="J23" s="119">
        <v>194.04</v>
      </c>
      <c r="K23" s="119">
        <v>233.8476</v>
      </c>
      <c r="L23" s="119">
        <v>232.84799999999998</v>
      </c>
    </row>
    <row r="24" spans="1:12" ht="19.899999999999999" customHeight="1">
      <c r="A24" s="136" t="s">
        <v>204</v>
      </c>
      <c r="B24" s="136" t="s">
        <v>210</v>
      </c>
      <c r="C24" s="136" t="s">
        <v>211</v>
      </c>
      <c r="D24" s="118">
        <v>202</v>
      </c>
      <c r="E24" s="118">
        <v>224</v>
      </c>
      <c r="F24" s="118">
        <v>183</v>
      </c>
      <c r="G24" s="118">
        <v>184</v>
      </c>
      <c r="H24" s="119">
        <v>195.94</v>
      </c>
      <c r="I24" s="119">
        <v>219.51999999999998</v>
      </c>
      <c r="J24" s="119">
        <v>182.16</v>
      </c>
      <c r="K24" s="119">
        <v>192.02119999999999</v>
      </c>
      <c r="L24" s="119">
        <v>217.32479999999998</v>
      </c>
    </row>
    <row r="25" spans="1:12" ht="19.899999999999999" customHeight="1">
      <c r="A25" s="136" t="s">
        <v>204</v>
      </c>
      <c r="B25" s="136" t="s">
        <v>210</v>
      </c>
      <c r="C25" s="136" t="s">
        <v>211</v>
      </c>
      <c r="D25" s="118">
        <v>236</v>
      </c>
      <c r="E25" s="118">
        <v>215</v>
      </c>
      <c r="F25" s="118">
        <v>179</v>
      </c>
      <c r="G25" s="118">
        <v>219</v>
      </c>
      <c r="H25" s="119">
        <v>228.92</v>
      </c>
      <c r="I25" s="119">
        <v>210.7</v>
      </c>
      <c r="J25" s="119">
        <v>216.81</v>
      </c>
      <c r="K25" s="119">
        <v>224.34159999999997</v>
      </c>
      <c r="L25" s="119">
        <v>208.59299999999999</v>
      </c>
    </row>
    <row r="26" spans="1:12" ht="19.899999999999999" customHeight="1">
      <c r="A26" s="136" t="s">
        <v>228</v>
      </c>
      <c r="B26" s="136" t="s">
        <v>229</v>
      </c>
      <c r="C26" s="136" t="s">
        <v>230</v>
      </c>
      <c r="D26" s="118">
        <v>37</v>
      </c>
      <c r="E26" s="118">
        <v>34</v>
      </c>
      <c r="F26" s="118">
        <v>34</v>
      </c>
      <c r="G26" s="118">
        <v>32</v>
      </c>
      <c r="H26" s="119">
        <v>35.89</v>
      </c>
      <c r="I26" s="119">
        <v>33.32</v>
      </c>
      <c r="J26" s="119">
        <v>31.68</v>
      </c>
      <c r="K26" s="119">
        <v>35.172199999999997</v>
      </c>
      <c r="L26" s="119">
        <v>32.986800000000002</v>
      </c>
    </row>
    <row r="27" spans="1:12" ht="19.899999999999999" customHeight="1">
      <c r="A27" s="136" t="s">
        <v>228</v>
      </c>
      <c r="B27" s="136" t="s">
        <v>229</v>
      </c>
      <c r="C27" s="136" t="s">
        <v>230</v>
      </c>
      <c r="D27" s="118">
        <v>34</v>
      </c>
      <c r="E27" s="118">
        <v>28</v>
      </c>
      <c r="F27" s="118">
        <v>31</v>
      </c>
      <c r="G27" s="118">
        <v>17</v>
      </c>
      <c r="H27" s="119">
        <v>32.979999999999997</v>
      </c>
      <c r="I27" s="119">
        <v>27.439999999999998</v>
      </c>
      <c r="J27" s="119">
        <v>16.829999999999998</v>
      </c>
      <c r="K27" s="119">
        <v>32.320399999999999</v>
      </c>
      <c r="L27" s="119">
        <v>27.165599999999998</v>
      </c>
    </row>
    <row r="28" spans="1:12" ht="26.25" customHeight="1">
      <c r="A28" s="137" t="s">
        <v>231</v>
      </c>
      <c r="B28" s="136" t="s">
        <v>232</v>
      </c>
      <c r="C28" s="136" t="s">
        <v>233</v>
      </c>
      <c r="D28" s="118">
        <v>129</v>
      </c>
      <c r="E28" s="118">
        <v>95</v>
      </c>
      <c r="F28" s="118">
        <v>84</v>
      </c>
      <c r="G28" s="118">
        <v>308</v>
      </c>
      <c r="H28" s="119">
        <f t="shared" ref="H28:H29" si="0">D28*0.97</f>
        <v>125.13</v>
      </c>
      <c r="I28" s="119">
        <f t="shared" ref="I28:I29" si="1">E28*0.98</f>
        <v>93.1</v>
      </c>
      <c r="J28" s="119">
        <f t="shared" ref="J28:J29" si="2">G28*0.99</f>
        <v>304.92</v>
      </c>
      <c r="K28" s="119">
        <f t="shared" ref="K28:K29" si="3">H28*0.98</f>
        <v>122.62739999999999</v>
      </c>
      <c r="L28" s="119">
        <f t="shared" ref="L28:L29" si="4">I28*0.99</f>
        <v>92.168999999999997</v>
      </c>
    </row>
    <row r="29" spans="1:12" ht="24" customHeight="1">
      <c r="A29" s="137" t="s">
        <v>231</v>
      </c>
      <c r="B29" s="136" t="s">
        <v>232</v>
      </c>
      <c r="C29" s="136" t="s">
        <v>233</v>
      </c>
      <c r="D29" s="118">
        <v>73</v>
      </c>
      <c r="E29" s="118">
        <v>81</v>
      </c>
      <c r="F29" s="118">
        <v>82</v>
      </c>
      <c r="G29" s="118">
        <v>236</v>
      </c>
      <c r="H29" s="119">
        <f t="shared" si="0"/>
        <v>70.81</v>
      </c>
      <c r="I29" s="119">
        <f t="shared" si="1"/>
        <v>79.38</v>
      </c>
      <c r="J29" s="119">
        <f t="shared" si="2"/>
        <v>233.64</v>
      </c>
      <c r="K29" s="119">
        <f t="shared" si="3"/>
        <v>69.393799999999999</v>
      </c>
      <c r="L29" s="119">
        <f t="shared" si="4"/>
        <v>78.586199999999991</v>
      </c>
    </row>
    <row r="30" spans="1:12" ht="19.899999999999999" customHeight="1">
      <c r="A30" s="138" t="s">
        <v>71</v>
      </c>
      <c r="B30" s="139"/>
      <c r="C30" s="139"/>
      <c r="D30" s="129">
        <f t="shared" ref="D30:L30" si="5">SUM(D11:D29)</f>
        <v>2498</v>
      </c>
      <c r="E30" s="129">
        <f t="shared" si="5"/>
        <v>2471</v>
      </c>
      <c r="F30" s="129">
        <f t="shared" si="5"/>
        <v>2303</v>
      </c>
      <c r="G30" s="129">
        <f t="shared" si="5"/>
        <v>2555</v>
      </c>
      <c r="H30" s="130">
        <f t="shared" si="5"/>
        <v>2423.06</v>
      </c>
      <c r="I30" s="130">
        <f t="shared" si="5"/>
        <v>2421.5800000000004</v>
      </c>
      <c r="J30" s="130">
        <f t="shared" si="5"/>
        <v>2529.4499999999998</v>
      </c>
      <c r="K30" s="130">
        <f t="shared" si="5"/>
        <v>2374.5987999999998</v>
      </c>
      <c r="L30" s="130">
        <f t="shared" si="5"/>
        <v>2397.3641999999995</v>
      </c>
    </row>
  </sheetData>
  <sheetProtection selectLockedCells="1"/>
  <mergeCells count="9"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6" type="noConversion"/>
  <printOptions horizontalCentered="1" verticalCentered="1"/>
  <pageMargins left="0.59055118110236227" right="0.19685039370078741" top="0.59055118110236227" bottom="0.39370078740157483" header="0" footer="0"/>
  <pageSetup scale="87" orientation="landscape" r:id="rId1"/>
  <headerFooter alignWithMargins="0"/>
  <ignoredErrors>
    <ignoredError sqref="K28:K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topLeftCell="A7" zoomScale="110" zoomScaleNormal="110" zoomScaleSheetLayoutView="110" workbookViewId="0">
      <selection activeCell="I18" sqref="I18"/>
    </sheetView>
  </sheetViews>
  <sheetFormatPr baseColWidth="10" defaultColWidth="9.140625" defaultRowHeight="12.75"/>
  <cols>
    <col min="1" max="1" width="11.7109375" style="75" customWidth="1"/>
    <col min="2" max="2" width="11.85546875" style="75" customWidth="1"/>
    <col min="3" max="3" width="17.5703125" style="75" customWidth="1"/>
    <col min="4" max="4" width="5.85546875" style="75" customWidth="1"/>
    <col min="5" max="5" width="12" style="75" customWidth="1"/>
    <col min="6" max="6" width="14.85546875" style="75" customWidth="1"/>
    <col min="7" max="7" width="6.7109375" style="75" customWidth="1"/>
    <col min="8" max="8" width="5.7109375" style="75" customWidth="1"/>
    <col min="9" max="9" width="6.42578125" style="75" customWidth="1"/>
    <col min="10" max="10" width="6.85546875" style="75" customWidth="1"/>
    <col min="11" max="11" width="3.7109375" style="75" customWidth="1"/>
    <col min="12" max="12" width="5.140625" style="75" customWidth="1"/>
    <col min="13" max="13" width="4" style="75" customWidth="1"/>
    <col min="14" max="14" width="4.85546875" style="75" customWidth="1"/>
    <col min="15" max="15" width="3.42578125" style="75" customWidth="1"/>
    <col min="16" max="16" width="5.7109375" style="75" customWidth="1"/>
    <col min="17" max="17" width="4.42578125" style="75" customWidth="1"/>
    <col min="18" max="16384" width="9.140625" style="75"/>
  </cols>
  <sheetData>
    <row r="1" spans="1:17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6" t="s">
        <v>115</v>
      </c>
    </row>
    <row r="2" spans="1:17" ht="15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>
      <c r="A3" s="77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7" t="s">
        <v>95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79"/>
      <c r="M4" s="79"/>
      <c r="N4" s="79"/>
      <c r="O4" s="79"/>
      <c r="P4" s="79"/>
      <c r="Q4" s="79"/>
    </row>
    <row r="5" spans="1:17" ht="64.900000000000006" customHeight="1">
      <c r="A5" s="198" t="s">
        <v>157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ht="7.9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81" t="s">
        <v>72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7.9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39" customHeight="1">
      <c r="A9" s="194" t="s">
        <v>22</v>
      </c>
      <c r="B9" s="194" t="s">
        <v>73</v>
      </c>
      <c r="C9" s="194"/>
      <c r="D9" s="194"/>
      <c r="E9" s="194"/>
      <c r="F9" s="194"/>
      <c r="G9" s="199" t="s">
        <v>254</v>
      </c>
      <c r="H9" s="200"/>
      <c r="I9" s="194" t="s">
        <v>255</v>
      </c>
      <c r="J9" s="194"/>
      <c r="K9" s="194"/>
      <c r="L9" s="194"/>
      <c r="M9" s="194"/>
      <c r="N9" s="194"/>
      <c r="O9" s="194"/>
      <c r="P9" s="201" t="s">
        <v>265</v>
      </c>
      <c r="Q9" s="201"/>
    </row>
    <row r="10" spans="1:17" ht="19.899999999999999" customHeight="1">
      <c r="A10" s="194"/>
      <c r="B10" s="194" t="s">
        <v>65</v>
      </c>
      <c r="C10" s="194" t="s">
        <v>66</v>
      </c>
      <c r="D10" s="194" t="s">
        <v>74</v>
      </c>
      <c r="E10" s="194" t="s">
        <v>75</v>
      </c>
      <c r="F10" s="194" t="s">
        <v>76</v>
      </c>
      <c r="G10" s="195" t="s">
        <v>151</v>
      </c>
      <c r="H10" s="195" t="s">
        <v>70</v>
      </c>
      <c r="I10" s="194" t="s">
        <v>77</v>
      </c>
      <c r="J10" s="194"/>
      <c r="K10" s="194"/>
      <c r="L10" s="194" t="s">
        <v>78</v>
      </c>
      <c r="M10" s="194"/>
      <c r="N10" s="194" t="s">
        <v>79</v>
      </c>
      <c r="O10" s="194"/>
      <c r="P10" s="201" t="s">
        <v>152</v>
      </c>
      <c r="Q10" s="201"/>
    </row>
    <row r="11" spans="1:17" ht="19.899999999999999" customHeight="1">
      <c r="A11" s="194"/>
      <c r="B11" s="194"/>
      <c r="C11" s="194"/>
      <c r="D11" s="194"/>
      <c r="E11" s="194"/>
      <c r="F11" s="194"/>
      <c r="G11" s="196"/>
      <c r="H11" s="196"/>
      <c r="I11" s="112" t="s">
        <v>153</v>
      </c>
      <c r="J11" s="112" t="s">
        <v>154</v>
      </c>
      <c r="K11" s="112" t="s">
        <v>80</v>
      </c>
      <c r="L11" s="112" t="s">
        <v>151</v>
      </c>
      <c r="M11" s="112" t="s">
        <v>80</v>
      </c>
      <c r="N11" s="112" t="s">
        <v>151</v>
      </c>
      <c r="O11" s="112" t="s">
        <v>80</v>
      </c>
      <c r="P11" s="112" t="s">
        <v>155</v>
      </c>
      <c r="Q11" s="112" t="s">
        <v>156</v>
      </c>
    </row>
    <row r="12" spans="1:17" ht="25.5" customHeight="1">
      <c r="A12" s="121" t="s">
        <v>204</v>
      </c>
      <c r="B12" s="121" t="s">
        <v>234</v>
      </c>
      <c r="C12" s="121" t="s">
        <v>235</v>
      </c>
      <c r="D12" s="121" t="s">
        <v>240</v>
      </c>
      <c r="E12" s="121" t="s">
        <v>236</v>
      </c>
      <c r="F12" s="121" t="s">
        <v>237</v>
      </c>
      <c r="G12" s="125">
        <v>567</v>
      </c>
      <c r="H12" s="125">
        <v>174</v>
      </c>
      <c r="I12" s="125">
        <v>163</v>
      </c>
      <c r="J12" s="125">
        <v>5</v>
      </c>
      <c r="K12" s="125">
        <v>9</v>
      </c>
      <c r="L12" s="125">
        <v>252</v>
      </c>
      <c r="M12" s="125">
        <v>7</v>
      </c>
      <c r="N12" s="125">
        <v>182</v>
      </c>
      <c r="O12" s="125">
        <v>5</v>
      </c>
      <c r="P12" s="125">
        <v>35</v>
      </c>
      <c r="Q12" s="125">
        <v>35</v>
      </c>
    </row>
    <row r="13" spans="1:17" ht="23.25" customHeight="1">
      <c r="A13" s="121" t="s">
        <v>204</v>
      </c>
      <c r="B13" s="121" t="s">
        <v>234</v>
      </c>
      <c r="C13" s="121" t="s">
        <v>235</v>
      </c>
      <c r="D13" s="121" t="s">
        <v>241</v>
      </c>
      <c r="E13" s="121" t="s">
        <v>236</v>
      </c>
      <c r="F13" s="121" t="s">
        <v>237</v>
      </c>
      <c r="G13" s="125">
        <v>559</v>
      </c>
      <c r="H13" s="125">
        <v>116</v>
      </c>
      <c r="I13" s="125">
        <v>110</v>
      </c>
      <c r="J13" s="125">
        <v>7</v>
      </c>
      <c r="K13" s="125">
        <v>6</v>
      </c>
      <c r="L13" s="125">
        <v>176</v>
      </c>
      <c r="M13" s="125">
        <v>5</v>
      </c>
      <c r="N13" s="125">
        <v>126</v>
      </c>
      <c r="O13" s="125">
        <v>4</v>
      </c>
      <c r="P13" s="125">
        <v>0</v>
      </c>
      <c r="Q13" s="125">
        <v>0</v>
      </c>
    </row>
    <row r="14" spans="1:17" ht="39.75" customHeight="1">
      <c r="A14" s="121" t="s">
        <v>204</v>
      </c>
      <c r="B14" s="121" t="s">
        <v>238</v>
      </c>
      <c r="C14" s="121" t="s">
        <v>235</v>
      </c>
      <c r="D14" s="121" t="s">
        <v>240</v>
      </c>
      <c r="E14" s="121" t="s">
        <v>236</v>
      </c>
      <c r="F14" s="121" t="s">
        <v>239</v>
      </c>
      <c r="G14" s="125">
        <v>449</v>
      </c>
      <c r="H14" s="125">
        <v>112</v>
      </c>
      <c r="I14" s="125">
        <v>109</v>
      </c>
      <c r="J14" s="125">
        <v>20</v>
      </c>
      <c r="K14" s="125">
        <v>6</v>
      </c>
      <c r="L14" s="125">
        <v>112</v>
      </c>
      <c r="M14" s="125">
        <v>4</v>
      </c>
      <c r="N14" s="125">
        <v>217</v>
      </c>
      <c r="O14" s="125">
        <v>7</v>
      </c>
      <c r="P14" s="125">
        <v>0</v>
      </c>
      <c r="Q14" s="125">
        <v>0</v>
      </c>
    </row>
    <row r="15" spans="1:17" ht="34.5" customHeight="1">
      <c r="A15" s="121" t="s">
        <v>204</v>
      </c>
      <c r="B15" s="121" t="s">
        <v>238</v>
      </c>
      <c r="C15" s="121" t="s">
        <v>235</v>
      </c>
      <c r="D15" s="121" t="s">
        <v>241</v>
      </c>
      <c r="E15" s="121" t="s">
        <v>236</v>
      </c>
      <c r="F15" s="121" t="s">
        <v>239</v>
      </c>
      <c r="G15" s="125">
        <v>442</v>
      </c>
      <c r="H15" s="125">
        <v>76</v>
      </c>
      <c r="I15" s="125">
        <v>73</v>
      </c>
      <c r="J15" s="125">
        <v>15</v>
      </c>
      <c r="K15" s="125">
        <v>5</v>
      </c>
      <c r="L15" s="125">
        <v>80</v>
      </c>
      <c r="M15" s="125">
        <v>3</v>
      </c>
      <c r="N15" s="125">
        <v>129</v>
      </c>
      <c r="O15" s="125">
        <v>6</v>
      </c>
      <c r="P15" s="125">
        <v>0</v>
      </c>
      <c r="Q15" s="125">
        <v>0</v>
      </c>
    </row>
    <row r="16" spans="1:17" ht="16.899999999999999" customHeight="1">
      <c r="A16" s="121"/>
      <c r="B16" s="121"/>
      <c r="C16" s="121"/>
      <c r="D16" s="121"/>
      <c r="E16" s="121"/>
      <c r="F16" s="121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ht="16.899999999999999" customHeight="1">
      <c r="A17" s="121"/>
      <c r="B17" s="121"/>
      <c r="C17" s="121"/>
      <c r="D17" s="121"/>
      <c r="E17" s="121"/>
      <c r="F17" s="121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ht="16.899999999999999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6.899999999999999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6.899999999999999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6.899999999999999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6.899999999999999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6.899999999999999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6.899999999999999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6.899999999999999" customHeight="1">
      <c r="A25" s="78" t="s">
        <v>71</v>
      </c>
      <c r="B25" s="83"/>
      <c r="C25" s="83"/>
      <c r="D25" s="83"/>
      <c r="E25" s="83"/>
      <c r="F25" s="83"/>
      <c r="G25" s="127">
        <f>SUM(G12:G24)</f>
        <v>2017</v>
      </c>
      <c r="H25" s="127">
        <f t="shared" ref="H25:Q25" si="0">SUM(H12:H24)</f>
        <v>478</v>
      </c>
      <c r="I25" s="127">
        <f t="shared" si="0"/>
        <v>455</v>
      </c>
      <c r="J25" s="127">
        <f t="shared" si="0"/>
        <v>47</v>
      </c>
      <c r="K25" s="127">
        <f t="shared" si="0"/>
        <v>26</v>
      </c>
      <c r="L25" s="127">
        <f t="shared" si="0"/>
        <v>620</v>
      </c>
      <c r="M25" s="127">
        <f t="shared" si="0"/>
        <v>19</v>
      </c>
      <c r="N25" s="127">
        <f t="shared" si="0"/>
        <v>654</v>
      </c>
      <c r="O25" s="127">
        <f t="shared" si="0"/>
        <v>22</v>
      </c>
      <c r="P25" s="127">
        <f t="shared" si="0"/>
        <v>35</v>
      </c>
      <c r="Q25" s="127">
        <f t="shared" si="0"/>
        <v>35</v>
      </c>
    </row>
    <row r="26" spans="1:17">
      <c r="I26" s="75">
        <f>I25+J25+L25+N25</f>
        <v>1776</v>
      </c>
    </row>
  </sheetData>
  <sheetProtection selectLockedCells="1"/>
  <mergeCells count="18"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  <mergeCell ref="F10:F11"/>
    <mergeCell ref="G10:G11"/>
    <mergeCell ref="H10:H11"/>
    <mergeCell ref="I10:K10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30" zoomScalePageLayoutView="115" workbookViewId="0">
      <selection activeCell="C17" sqref="C17"/>
    </sheetView>
  </sheetViews>
  <sheetFormatPr baseColWidth="10" defaultColWidth="9.140625" defaultRowHeight="12.75"/>
  <cols>
    <col min="1" max="1" width="2.7109375" style="79" customWidth="1"/>
    <col min="2" max="2" width="9.42578125" style="79" customWidth="1"/>
    <col min="3" max="3" width="26" style="79" customWidth="1"/>
    <col min="4" max="4" width="15" style="79" customWidth="1"/>
    <col min="5" max="5" width="21.140625" style="79" bestFit="1" customWidth="1"/>
    <col min="6" max="6" width="3.5703125" style="79" customWidth="1"/>
    <col min="7" max="7" width="21.7109375" style="79" customWidth="1"/>
    <col min="8" max="8" width="4.28515625" style="79" customWidth="1"/>
    <col min="9" max="9" width="21.85546875" style="79" customWidth="1"/>
    <col min="10" max="10" width="1.140625" style="79" customWidth="1"/>
    <col min="11" max="16384" width="9.140625" style="79"/>
  </cols>
  <sheetData>
    <row r="1" spans="1:10" ht="15">
      <c r="I1" s="76" t="s">
        <v>115</v>
      </c>
    </row>
    <row r="2" spans="1:10" ht="15">
      <c r="A2" s="205" t="s">
        <v>17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8" customHeight="1">
      <c r="A3" s="202" t="s">
        <v>158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7.9" customHeight="1"/>
    <row r="5" spans="1:10" ht="12" customHeight="1">
      <c r="B5" s="84" t="s">
        <v>128</v>
      </c>
      <c r="C5" s="84"/>
      <c r="D5" s="84"/>
      <c r="E5" s="84"/>
      <c r="F5" s="84"/>
      <c r="G5" s="84"/>
      <c r="H5" s="84"/>
      <c r="I5" s="84"/>
      <c r="J5" s="84"/>
    </row>
    <row r="6" spans="1:10" ht="24.75" customHeight="1">
      <c r="B6" s="203" t="s">
        <v>150</v>
      </c>
      <c r="C6" s="203"/>
      <c r="D6" s="203"/>
      <c r="E6" s="203"/>
      <c r="F6" s="203"/>
      <c r="G6" s="203"/>
      <c r="H6" s="203"/>
      <c r="I6" s="203"/>
      <c r="J6" s="86"/>
    </row>
    <row r="7" spans="1:10" ht="6.6" customHeight="1">
      <c r="B7" s="85"/>
      <c r="C7" s="85"/>
      <c r="D7" s="85"/>
      <c r="E7" s="85"/>
      <c r="F7" s="85"/>
      <c r="G7" s="85"/>
      <c r="H7" s="85"/>
      <c r="I7" s="85"/>
      <c r="J7" s="86"/>
    </row>
    <row r="8" spans="1:10">
      <c r="B8" s="87"/>
      <c r="C8" s="87"/>
      <c r="D8" s="87"/>
      <c r="E8" s="88" t="s">
        <v>129</v>
      </c>
      <c r="F8" s="88"/>
      <c r="G8" s="88" t="s">
        <v>130</v>
      </c>
      <c r="H8" s="88"/>
      <c r="I8" s="88" t="s">
        <v>131</v>
      </c>
      <c r="J8" s="87"/>
    </row>
    <row r="9" spans="1:10" ht="34.5" customHeight="1">
      <c r="A9" s="89"/>
      <c r="B9" s="90"/>
      <c r="C9" s="91"/>
      <c r="D9" s="92"/>
      <c r="E9" s="93" t="s">
        <v>132</v>
      </c>
      <c r="F9" s="94"/>
      <c r="G9" s="93" t="s">
        <v>133</v>
      </c>
      <c r="H9" s="92"/>
      <c r="I9" s="95" t="s">
        <v>134</v>
      </c>
      <c r="J9" s="89"/>
    </row>
    <row r="10" spans="1:10" ht="13.5" customHeight="1">
      <c r="A10" s="89"/>
      <c r="B10" s="96" t="s">
        <v>256</v>
      </c>
      <c r="C10" s="91"/>
      <c r="D10" s="97"/>
      <c r="E10" s="98"/>
      <c r="F10" s="94"/>
      <c r="G10" s="91"/>
      <c r="H10" s="97"/>
      <c r="I10" s="97"/>
      <c r="J10" s="89"/>
    </row>
    <row r="11" spans="1:10" ht="21.2" customHeight="1">
      <c r="A11" s="90" t="s">
        <v>135</v>
      </c>
      <c r="B11" s="90" t="s">
        <v>257</v>
      </c>
      <c r="C11" s="90"/>
      <c r="D11" s="89"/>
      <c r="E11" s="99">
        <v>455</v>
      </c>
      <c r="F11" s="94"/>
      <c r="G11" s="128">
        <v>98968</v>
      </c>
      <c r="H11" s="94"/>
      <c r="I11" s="122">
        <f>E11*100/G11</f>
        <v>0.45974456389944224</v>
      </c>
      <c r="J11" s="89"/>
    </row>
    <row r="12" spans="1:10" ht="6.6" customHeight="1">
      <c r="A12" s="90"/>
      <c r="B12" s="90"/>
      <c r="C12" s="90"/>
      <c r="D12" s="89"/>
      <c r="E12" s="94"/>
      <c r="F12" s="94"/>
      <c r="G12" s="120"/>
      <c r="H12" s="94"/>
      <c r="I12" s="132"/>
      <c r="J12" s="89"/>
    </row>
    <row r="13" spans="1:10" ht="21.2" customHeight="1">
      <c r="A13" s="90" t="s">
        <v>136</v>
      </c>
      <c r="B13" s="90" t="s">
        <v>258</v>
      </c>
      <c r="C13" s="91"/>
      <c r="D13" s="97"/>
      <c r="E13" s="100">
        <v>2555</v>
      </c>
      <c r="F13" s="94"/>
      <c r="G13" s="128">
        <v>131383</v>
      </c>
      <c r="H13" s="93"/>
      <c r="I13" s="122">
        <f>E13*100/G13</f>
        <v>1.9446960413447707</v>
      </c>
      <c r="J13" s="89"/>
    </row>
    <row r="14" spans="1:10" ht="7.35" customHeight="1">
      <c r="A14" s="90"/>
      <c r="B14" s="90"/>
      <c r="C14" s="91"/>
      <c r="D14" s="97"/>
      <c r="E14" s="101"/>
      <c r="F14" s="102"/>
      <c r="G14" s="101"/>
      <c r="H14" s="93"/>
      <c r="I14" s="126"/>
      <c r="J14" s="89"/>
    </row>
    <row r="15" spans="1:10" ht="21.2" customHeight="1">
      <c r="A15" s="90" t="s">
        <v>92</v>
      </c>
      <c r="B15" s="90" t="s">
        <v>137</v>
      </c>
      <c r="C15" s="90"/>
      <c r="D15" s="89"/>
      <c r="E15" s="122">
        <f>E11*100/E13</f>
        <v>17.80821917808219</v>
      </c>
      <c r="F15" s="94"/>
      <c r="G15" s="122">
        <f>G11*100/G13</f>
        <v>75.327858246500682</v>
      </c>
      <c r="H15" s="94"/>
      <c r="I15" s="132"/>
      <c r="J15" s="89"/>
    </row>
    <row r="16" spans="1:10" ht="18" customHeight="1">
      <c r="A16" s="89"/>
      <c r="B16" s="103" t="s">
        <v>260</v>
      </c>
      <c r="C16" s="89"/>
      <c r="D16" s="89"/>
      <c r="E16" s="94"/>
      <c r="F16" s="94"/>
      <c r="G16" s="94"/>
      <c r="H16" s="94"/>
      <c r="I16" s="132"/>
      <c r="J16" s="89"/>
    </row>
    <row r="17" spans="1:10" ht="21.2" customHeight="1">
      <c r="A17" s="90" t="s">
        <v>138</v>
      </c>
      <c r="B17" s="90" t="s">
        <v>170</v>
      </c>
      <c r="C17" s="90"/>
      <c r="D17" s="89"/>
      <c r="E17" s="99">
        <v>2017</v>
      </c>
      <c r="F17" s="94"/>
      <c r="G17" s="99">
        <v>308382</v>
      </c>
      <c r="H17" s="94"/>
      <c r="I17" s="122">
        <f>E17*100/G17</f>
        <v>0.65405892691531931</v>
      </c>
      <c r="J17" s="89"/>
    </row>
    <row r="18" spans="1:10" ht="7.35" customHeight="1">
      <c r="A18" s="90"/>
      <c r="B18" s="90"/>
      <c r="C18" s="90"/>
      <c r="D18" s="89"/>
      <c r="E18" s="94"/>
      <c r="F18" s="94"/>
      <c r="G18" s="94"/>
      <c r="H18" s="94"/>
      <c r="I18" s="132"/>
      <c r="J18" s="89"/>
    </row>
    <row r="19" spans="1:10" ht="21.2" customHeight="1">
      <c r="A19" s="90" t="s">
        <v>139</v>
      </c>
      <c r="B19" s="90" t="s">
        <v>259</v>
      </c>
      <c r="C19" s="91"/>
      <c r="D19" s="97"/>
      <c r="E19" s="100">
        <v>478</v>
      </c>
      <c r="F19" s="94"/>
      <c r="G19" s="100">
        <v>78961</v>
      </c>
      <c r="H19" s="94"/>
      <c r="I19" s="122">
        <f>E19*100/G19</f>
        <v>0.60536214080368789</v>
      </c>
      <c r="J19" s="89"/>
    </row>
    <row r="20" spans="1:10" ht="7.35" customHeight="1">
      <c r="A20" s="90"/>
      <c r="B20" s="90"/>
      <c r="C20" s="91"/>
      <c r="D20" s="97"/>
      <c r="E20" s="101"/>
      <c r="F20" s="102"/>
      <c r="G20" s="101"/>
      <c r="H20" s="94"/>
      <c r="I20" s="132"/>
      <c r="J20" s="89"/>
    </row>
    <row r="21" spans="1:10" ht="21.2" customHeight="1">
      <c r="A21" s="90" t="s">
        <v>140</v>
      </c>
      <c r="B21" s="90" t="s">
        <v>261</v>
      </c>
      <c r="C21" s="90"/>
      <c r="D21" s="89"/>
      <c r="E21" s="99">
        <v>2555</v>
      </c>
      <c r="F21" s="94"/>
      <c r="G21" s="99">
        <v>131383</v>
      </c>
      <c r="H21" s="94"/>
      <c r="I21" s="122">
        <f>E21*100/G21</f>
        <v>1.9446960413447707</v>
      </c>
      <c r="J21" s="89"/>
    </row>
    <row r="22" spans="1:10" ht="7.35" customHeight="1">
      <c r="A22" s="89"/>
      <c r="B22" s="89"/>
      <c r="C22" s="89"/>
      <c r="D22" s="89"/>
      <c r="E22" s="94"/>
      <c r="F22" s="94"/>
      <c r="G22" s="94"/>
      <c r="H22" s="94"/>
      <c r="I22" s="132"/>
      <c r="J22" s="89"/>
    </row>
    <row r="23" spans="1:10" ht="21.2" customHeight="1">
      <c r="A23" s="90" t="s">
        <v>141</v>
      </c>
      <c r="B23" s="90" t="s">
        <v>262</v>
      </c>
      <c r="C23" s="90"/>
      <c r="D23" s="89"/>
      <c r="E23" s="99">
        <v>1776</v>
      </c>
      <c r="F23" s="94"/>
      <c r="G23" s="99">
        <v>317678</v>
      </c>
      <c r="H23" s="94"/>
      <c r="I23" s="122">
        <f>E23*100/G23</f>
        <v>0.55905665485176814</v>
      </c>
      <c r="J23" s="89"/>
    </row>
    <row r="24" spans="1:10" ht="7.35" customHeight="1">
      <c r="A24" s="89"/>
      <c r="B24" s="88"/>
      <c r="C24" s="89"/>
      <c r="D24" s="89"/>
      <c r="E24" s="94"/>
      <c r="F24" s="94"/>
      <c r="G24" s="94"/>
      <c r="H24" s="94"/>
      <c r="I24" s="132"/>
      <c r="J24" s="89"/>
    </row>
    <row r="25" spans="1:10" ht="21.2" customHeight="1">
      <c r="A25" s="89" t="s">
        <v>142</v>
      </c>
      <c r="B25" s="89" t="s">
        <v>143</v>
      </c>
      <c r="C25" s="90"/>
      <c r="D25" s="89"/>
      <c r="E25" s="124">
        <f>E17-E19+E21</f>
        <v>4094</v>
      </c>
      <c r="F25" s="94"/>
      <c r="G25" s="124">
        <f>G17-G19+G21</f>
        <v>360804</v>
      </c>
      <c r="H25" s="94"/>
      <c r="I25" s="122">
        <f>E25*100/G25</f>
        <v>1.1346880854979435</v>
      </c>
      <c r="J25" s="89"/>
    </row>
    <row r="26" spans="1:10" ht="7.35" customHeight="1">
      <c r="A26" s="89"/>
      <c r="B26" s="89"/>
      <c r="C26" s="90"/>
      <c r="D26" s="89"/>
      <c r="E26" s="131"/>
      <c r="F26" s="94"/>
      <c r="G26" s="131"/>
      <c r="H26" s="94"/>
      <c r="I26" s="132"/>
      <c r="J26" s="89"/>
    </row>
    <row r="27" spans="1:10" ht="21.2" customHeight="1">
      <c r="A27" s="89" t="s">
        <v>129</v>
      </c>
      <c r="B27" s="89" t="s">
        <v>144</v>
      </c>
      <c r="C27" s="90"/>
      <c r="D27" s="89"/>
      <c r="E27" s="122">
        <f>E23*100/E25</f>
        <v>43.380556912554958</v>
      </c>
      <c r="F27" s="94"/>
      <c r="G27" s="122">
        <f>G23*100/G25</f>
        <v>88.047250030487461</v>
      </c>
      <c r="H27" s="94"/>
      <c r="I27" s="132"/>
      <c r="J27" s="89"/>
    </row>
    <row r="28" spans="1:10" ht="7.35" customHeight="1">
      <c r="A28" s="89"/>
      <c r="B28" s="89"/>
      <c r="C28" s="89"/>
      <c r="D28" s="89"/>
      <c r="E28" s="131"/>
      <c r="F28" s="94"/>
      <c r="G28" s="131"/>
      <c r="H28" s="94"/>
      <c r="I28" s="132"/>
      <c r="J28" s="89"/>
    </row>
    <row r="29" spans="1:10" ht="21.2" customHeight="1">
      <c r="A29" s="89" t="s">
        <v>145</v>
      </c>
      <c r="B29" s="89" t="s">
        <v>146</v>
      </c>
      <c r="C29" s="90"/>
      <c r="D29" s="89"/>
      <c r="E29" s="124">
        <f>(((1-E27/100))*E25)</f>
        <v>2318</v>
      </c>
      <c r="F29" s="94"/>
      <c r="G29" s="124">
        <f>(((1-G27/100)*G25))</f>
        <v>43126.000000000036</v>
      </c>
      <c r="H29" s="94"/>
      <c r="I29" s="132"/>
      <c r="J29" s="89"/>
    </row>
    <row r="30" spans="1:10" ht="18" customHeight="1">
      <c r="A30" s="89"/>
      <c r="B30" s="103" t="s">
        <v>147</v>
      </c>
      <c r="C30" s="89"/>
      <c r="D30" s="89"/>
      <c r="E30" s="94"/>
      <c r="F30" s="94"/>
      <c r="G30" s="94"/>
      <c r="H30" s="94"/>
      <c r="I30" s="132"/>
      <c r="J30" s="89"/>
    </row>
    <row r="31" spans="1:10" ht="21.2" customHeight="1">
      <c r="A31" s="90" t="s">
        <v>119</v>
      </c>
      <c r="B31" s="90" t="s">
        <v>263</v>
      </c>
      <c r="C31" s="90"/>
      <c r="D31" s="89"/>
      <c r="E31" s="99">
        <v>35</v>
      </c>
      <c r="F31" s="94"/>
      <c r="G31" s="99">
        <v>7837</v>
      </c>
      <c r="H31" s="94"/>
      <c r="I31" s="122">
        <f>E31*100/G31</f>
        <v>0.4465994640806431</v>
      </c>
      <c r="J31" s="89"/>
    </row>
    <row r="32" spans="1:10" ht="7.35" customHeight="1">
      <c r="A32" s="90"/>
      <c r="B32" s="90"/>
      <c r="C32" s="90"/>
      <c r="D32" s="89"/>
      <c r="E32" s="94"/>
      <c r="F32" s="94"/>
      <c r="G32" s="94"/>
      <c r="H32" s="94"/>
      <c r="I32" s="132"/>
      <c r="J32" s="89"/>
    </row>
    <row r="33" spans="1:10" ht="21.2" customHeight="1">
      <c r="A33" s="90" t="s">
        <v>120</v>
      </c>
      <c r="B33" s="90" t="s">
        <v>264</v>
      </c>
      <c r="C33" s="91"/>
      <c r="D33" s="97"/>
      <c r="E33" s="100">
        <v>35</v>
      </c>
      <c r="F33" s="94"/>
      <c r="G33" s="100">
        <v>8319</v>
      </c>
      <c r="H33" s="93"/>
      <c r="I33" s="122">
        <f>E33*100/G33</f>
        <v>0.42072364466883039</v>
      </c>
      <c r="J33" s="89"/>
    </row>
    <row r="34" spans="1:10" ht="7.35" customHeight="1">
      <c r="A34" s="90"/>
      <c r="B34" s="90"/>
      <c r="C34" s="91"/>
      <c r="D34" s="97"/>
      <c r="E34" s="101"/>
      <c r="F34" s="102"/>
      <c r="G34" s="101"/>
      <c r="H34" s="93"/>
      <c r="I34" s="123"/>
      <c r="J34" s="89"/>
    </row>
    <row r="35" spans="1:10" ht="21.2" customHeight="1">
      <c r="A35" s="90" t="s">
        <v>121</v>
      </c>
      <c r="B35" s="90" t="s">
        <v>148</v>
      </c>
      <c r="C35" s="90"/>
      <c r="D35" s="89"/>
      <c r="E35" s="124">
        <f>E31*100/E33</f>
        <v>100</v>
      </c>
      <c r="F35" s="94"/>
      <c r="G35" s="122">
        <f>G31*100/G33</f>
        <v>94.206034379132106</v>
      </c>
      <c r="H35" s="94"/>
      <c r="I35" s="131"/>
      <c r="J35" s="89"/>
    </row>
    <row r="36" spans="1:10" ht="7.35" customHeight="1"/>
    <row r="37" spans="1:10" ht="24.75" customHeight="1">
      <c r="A37" s="204" t="s">
        <v>149</v>
      </c>
      <c r="B37" s="204"/>
      <c r="C37" s="204"/>
      <c r="D37" s="204"/>
      <c r="E37" s="204"/>
      <c r="F37" s="204"/>
      <c r="G37" s="204"/>
      <c r="H37" s="204"/>
      <c r="I37" s="204"/>
      <c r="J37" s="204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C13" sqref="C13"/>
    </sheetView>
  </sheetViews>
  <sheetFormatPr baseColWidth="10" defaultColWidth="11.42578125" defaultRowHeight="12.75"/>
  <cols>
    <col min="1" max="1" width="14.7109375" style="1" customWidth="1"/>
    <col min="2" max="2" width="59.85546875" style="1" customWidth="1"/>
    <col min="3" max="3" width="11.42578125" style="1" customWidth="1"/>
    <col min="4" max="4" width="7.140625" style="1" customWidth="1"/>
    <col min="5" max="5" width="6" style="1" customWidth="1"/>
    <col min="6" max="6" width="6.140625" style="1" customWidth="1"/>
    <col min="7" max="9" width="10.7109375" style="1" customWidth="1"/>
    <col min="10" max="16384" width="11.42578125" style="1"/>
  </cols>
  <sheetData>
    <row r="1" spans="1:8" ht="18" customHeight="1">
      <c r="A1" s="19"/>
      <c r="B1" s="19"/>
      <c r="C1" s="19"/>
      <c r="H1" s="2" t="s">
        <v>115</v>
      </c>
    </row>
    <row r="2" spans="1:8" ht="18" customHeight="1">
      <c r="A2" s="170" t="s">
        <v>17</v>
      </c>
      <c r="B2" s="170"/>
      <c r="C2" s="170"/>
      <c r="D2" s="170"/>
      <c r="E2" s="170"/>
      <c r="F2" s="170"/>
      <c r="G2" s="170"/>
      <c r="H2" s="170"/>
    </row>
    <row r="3" spans="1:8" ht="18" customHeight="1">
      <c r="A3" s="214" t="s">
        <v>277</v>
      </c>
      <c r="B3" s="214"/>
      <c r="C3" s="214"/>
      <c r="D3" s="214"/>
      <c r="E3" s="214"/>
      <c r="F3" s="214"/>
      <c r="G3" s="214"/>
      <c r="H3" s="214"/>
    </row>
    <row r="4" spans="1:8" ht="7.9" customHeight="1">
      <c r="A4" s="28"/>
    </row>
    <row r="5" spans="1:8" ht="18" customHeight="1">
      <c r="A5" s="11" t="s">
        <v>278</v>
      </c>
    </row>
    <row r="6" spans="1:8" ht="7.9" customHeight="1"/>
    <row r="7" spans="1:8" ht="25.15" customHeight="1">
      <c r="A7" s="215" t="s">
        <v>66</v>
      </c>
      <c r="B7" s="215" t="s">
        <v>81</v>
      </c>
      <c r="C7" s="215" t="s">
        <v>82</v>
      </c>
      <c r="D7" s="215"/>
      <c r="E7" s="215"/>
      <c r="F7" s="215"/>
    </row>
    <row r="8" spans="1:8" ht="25.15" customHeight="1">
      <c r="A8" s="215"/>
      <c r="B8" s="215"/>
      <c r="C8" s="110" t="s">
        <v>83</v>
      </c>
      <c r="D8" s="215" t="s">
        <v>84</v>
      </c>
      <c r="E8" s="215"/>
      <c r="F8" s="215"/>
    </row>
    <row r="9" spans="1:8" ht="18" customHeight="1">
      <c r="A9" s="143"/>
      <c r="B9" s="156" t="s">
        <v>282</v>
      </c>
      <c r="C9" s="144"/>
      <c r="D9" s="206">
        <v>20434.699999999997</v>
      </c>
      <c r="E9" s="207"/>
      <c r="F9" s="208"/>
    </row>
    <row r="10" spans="1:8" ht="18" customHeight="1">
      <c r="A10" s="143"/>
      <c r="B10" s="157" t="s">
        <v>266</v>
      </c>
      <c r="C10" s="144"/>
      <c r="D10" s="206">
        <v>6187.57</v>
      </c>
      <c r="E10" s="207"/>
      <c r="F10" s="208"/>
    </row>
    <row r="11" spans="1:8" ht="43.5" customHeight="1">
      <c r="A11" s="143"/>
      <c r="B11" s="157" t="s">
        <v>267</v>
      </c>
      <c r="C11" s="145"/>
      <c r="D11" s="206">
        <v>5958.9299999999994</v>
      </c>
      <c r="E11" s="207"/>
      <c r="F11" s="208"/>
    </row>
    <row r="12" spans="1:8" ht="18" customHeight="1">
      <c r="A12" s="146"/>
      <c r="B12" s="154" t="s">
        <v>279</v>
      </c>
      <c r="C12" s="147"/>
      <c r="D12" s="206">
        <v>5573.0999999999995</v>
      </c>
      <c r="E12" s="207"/>
      <c r="F12" s="208"/>
    </row>
    <row r="13" spans="1:8" ht="22.5" customHeight="1">
      <c r="A13" s="146"/>
      <c r="B13" s="159" t="s">
        <v>268</v>
      </c>
      <c r="C13" s="147"/>
      <c r="D13" s="206">
        <v>4258.42</v>
      </c>
      <c r="E13" s="207"/>
      <c r="F13" s="208"/>
    </row>
    <row r="14" spans="1:8" ht="18" customHeight="1">
      <c r="A14" s="148"/>
      <c r="B14" s="157" t="s">
        <v>269</v>
      </c>
      <c r="C14" s="147"/>
      <c r="D14" s="206">
        <v>1743.3799999999999</v>
      </c>
      <c r="E14" s="207"/>
      <c r="F14" s="208"/>
    </row>
    <row r="15" spans="1:8" ht="18" customHeight="1">
      <c r="A15" s="146"/>
      <c r="B15" s="157" t="s">
        <v>270</v>
      </c>
      <c r="C15" s="147"/>
      <c r="D15" s="206">
        <v>1457.58</v>
      </c>
      <c r="E15" s="207"/>
      <c r="F15" s="208"/>
    </row>
    <row r="16" spans="1:8" ht="18" customHeight="1">
      <c r="A16" s="143"/>
      <c r="B16" s="157" t="s">
        <v>271</v>
      </c>
      <c r="C16" s="147"/>
      <c r="D16" s="206">
        <v>1114.6199999999999</v>
      </c>
      <c r="E16" s="207"/>
      <c r="F16" s="208"/>
    </row>
    <row r="17" spans="1:8" ht="18" customHeight="1">
      <c r="A17" s="143"/>
      <c r="B17" s="157" t="s">
        <v>272</v>
      </c>
      <c r="C17" s="147"/>
      <c r="D17" s="206">
        <v>800.24</v>
      </c>
      <c r="E17" s="207"/>
      <c r="F17" s="208"/>
    </row>
    <row r="18" spans="1:8" ht="18" customHeight="1">
      <c r="A18" s="149"/>
      <c r="B18" s="157" t="s">
        <v>273</v>
      </c>
      <c r="C18" s="147"/>
      <c r="D18" s="206">
        <v>4201.2599999999993</v>
      </c>
      <c r="E18" s="207"/>
      <c r="F18" s="208"/>
    </row>
    <row r="19" spans="1:8" ht="15.75" customHeight="1">
      <c r="A19" s="31"/>
      <c r="D19" s="158">
        <f>SUM(D9:D18)</f>
        <v>51729.799999999996</v>
      </c>
      <c r="E19" s="158"/>
      <c r="F19" s="158">
        <f>SUM(D19:E19)</f>
        <v>51729.799999999996</v>
      </c>
    </row>
    <row r="20" spans="1:8" ht="18" customHeight="1">
      <c r="A20" s="11" t="s">
        <v>105</v>
      </c>
    </row>
    <row r="21" spans="1:8" ht="7.9" customHeight="1">
      <c r="A21" s="13"/>
    </row>
    <row r="22" spans="1:8" ht="18" customHeight="1">
      <c r="A22" s="11" t="s">
        <v>97</v>
      </c>
      <c r="C22" s="11" t="s">
        <v>98</v>
      </c>
      <c r="D22" s="13"/>
    </row>
    <row r="23" spans="1:8" ht="7.9" customHeight="1">
      <c r="A23" s="8"/>
    </row>
    <row r="24" spans="1:8" ht="25.15" customHeight="1">
      <c r="A24" s="209" t="s">
        <v>66</v>
      </c>
      <c r="B24" s="209" t="s">
        <v>81</v>
      </c>
      <c r="C24" s="209" t="s">
        <v>83</v>
      </c>
      <c r="D24" s="211" t="s">
        <v>96</v>
      </c>
      <c r="E24" s="212"/>
      <c r="F24" s="212"/>
      <c r="G24" s="212"/>
      <c r="H24" s="213"/>
    </row>
    <row r="25" spans="1:8" ht="25.15" customHeight="1">
      <c r="A25" s="210"/>
      <c r="B25" s="210"/>
      <c r="C25" s="210" t="s">
        <v>83</v>
      </c>
      <c r="D25" s="34">
        <v>2015</v>
      </c>
      <c r="E25" s="34">
        <v>2016</v>
      </c>
      <c r="F25" s="34">
        <v>2017</v>
      </c>
      <c r="G25" s="34">
        <v>2018</v>
      </c>
      <c r="H25" s="34">
        <v>2019</v>
      </c>
    </row>
    <row r="26" spans="1:8" ht="25.5" customHeight="1">
      <c r="A26" s="108"/>
      <c r="B26" s="154" t="s">
        <v>274</v>
      </c>
      <c r="C26" s="140"/>
      <c r="D26" s="150">
        <v>239</v>
      </c>
      <c r="E26" s="150">
        <v>244.82109227871939</v>
      </c>
      <c r="F26" s="161">
        <f>E26*1.06</f>
        <v>259.51035781544255</v>
      </c>
      <c r="G26" s="161">
        <f>F26*1.05</f>
        <v>272.4858757062147</v>
      </c>
      <c r="H26" s="161">
        <f>G26*1.07</f>
        <v>291.55988700564973</v>
      </c>
    </row>
    <row r="27" spans="1:8" ht="25.5" customHeight="1">
      <c r="A27" s="141"/>
      <c r="B27" s="154" t="s">
        <v>283</v>
      </c>
      <c r="C27" s="141"/>
      <c r="D27" s="150">
        <v>138</v>
      </c>
      <c r="E27" s="150">
        <v>150.65913370998115</v>
      </c>
      <c r="F27" s="161">
        <f t="shared" ref="F27:F36" si="0">E27*1.06</f>
        <v>159.69868173258001</v>
      </c>
      <c r="G27" s="161">
        <f t="shared" ref="G27:G36" si="1">F27*1.05</f>
        <v>167.68361581920902</v>
      </c>
      <c r="H27" s="161">
        <f t="shared" ref="H27:H36" si="2">G27*1.07</f>
        <v>179.42146892655367</v>
      </c>
    </row>
    <row r="28" spans="1:8" ht="25.5" customHeight="1">
      <c r="A28" s="141"/>
      <c r="B28" s="159" t="s">
        <v>266</v>
      </c>
      <c r="C28" s="141"/>
      <c r="D28" s="150">
        <v>198</v>
      </c>
      <c r="E28" s="150">
        <v>207.67487288135592</v>
      </c>
      <c r="F28" s="161">
        <f t="shared" si="0"/>
        <v>220.13536525423729</v>
      </c>
      <c r="G28" s="161">
        <f t="shared" si="1"/>
        <v>231.14213351694917</v>
      </c>
      <c r="H28" s="161">
        <f t="shared" si="2"/>
        <v>247.32208286313562</v>
      </c>
    </row>
    <row r="29" spans="1:8" ht="39" customHeight="1">
      <c r="A29" s="36"/>
      <c r="B29" s="157" t="s">
        <v>267</v>
      </c>
      <c r="C29" s="36"/>
      <c r="D29" s="150">
        <v>185</v>
      </c>
      <c r="E29" s="150">
        <v>199.86550847457625</v>
      </c>
      <c r="F29" s="161">
        <f t="shared" si="0"/>
        <v>211.85743898305083</v>
      </c>
      <c r="G29" s="161">
        <f t="shared" si="1"/>
        <v>222.45031093220337</v>
      </c>
      <c r="H29" s="161">
        <f t="shared" si="2"/>
        <v>238.02183269745763</v>
      </c>
    </row>
    <row r="30" spans="1:8" ht="24.75" customHeight="1">
      <c r="A30" s="36"/>
      <c r="B30" s="156" t="s">
        <v>281</v>
      </c>
      <c r="C30" s="36"/>
      <c r="D30" s="150">
        <v>186</v>
      </c>
      <c r="E30" s="150">
        <v>186.70974576271186</v>
      </c>
      <c r="F30" s="161">
        <f t="shared" si="0"/>
        <v>197.91233050847458</v>
      </c>
      <c r="G30" s="161">
        <f t="shared" si="1"/>
        <v>207.80794703389833</v>
      </c>
      <c r="H30" s="161">
        <f t="shared" si="2"/>
        <v>222.35450332627121</v>
      </c>
    </row>
    <row r="31" spans="1:8" ht="25.5" customHeight="1">
      <c r="A31" s="36"/>
      <c r="B31" s="156" t="s">
        <v>280</v>
      </c>
      <c r="C31" s="36"/>
      <c r="D31" s="150">
        <v>142.10839924670432</v>
      </c>
      <c r="E31" s="150">
        <v>142.10839924670432</v>
      </c>
      <c r="F31" s="161">
        <f t="shared" si="0"/>
        <v>150.6349032015066</v>
      </c>
      <c r="G31" s="161">
        <f t="shared" si="1"/>
        <v>158.16664836158193</v>
      </c>
      <c r="H31" s="161">
        <f t="shared" si="2"/>
        <v>169.23831374689269</v>
      </c>
    </row>
    <row r="32" spans="1:8" ht="18" customHeight="1">
      <c r="A32" s="36"/>
      <c r="B32" s="159" t="s">
        <v>269</v>
      </c>
      <c r="C32" s="36"/>
      <c r="D32" s="150">
        <v>57.741497175141241</v>
      </c>
      <c r="E32" s="150">
        <v>57.741497175141241</v>
      </c>
      <c r="F32" s="161">
        <f t="shared" si="0"/>
        <v>61.205987005649718</v>
      </c>
      <c r="G32" s="161">
        <f t="shared" si="1"/>
        <v>64.266286355932209</v>
      </c>
      <c r="H32" s="161">
        <f t="shared" si="2"/>
        <v>68.764926400847472</v>
      </c>
    </row>
    <row r="33" spans="1:8" ht="18" customHeight="1">
      <c r="A33" s="36"/>
      <c r="B33" s="159" t="s">
        <v>270</v>
      </c>
      <c r="C33" s="36"/>
      <c r="D33" s="150">
        <v>54</v>
      </c>
      <c r="E33" s="150">
        <v>48.234378531073446</v>
      </c>
      <c r="F33" s="161">
        <f t="shared" si="0"/>
        <v>51.128441242937853</v>
      </c>
      <c r="G33" s="161">
        <f t="shared" si="1"/>
        <v>53.684863305084747</v>
      </c>
      <c r="H33" s="161">
        <f t="shared" si="2"/>
        <v>57.44280373644068</v>
      </c>
    </row>
    <row r="34" spans="1:8" ht="18" customHeight="1">
      <c r="A34" s="36"/>
      <c r="B34" s="159" t="s">
        <v>271</v>
      </c>
      <c r="C34" s="36"/>
      <c r="D34" s="150">
        <v>45</v>
      </c>
      <c r="E34" s="150">
        <v>36.846920903954803</v>
      </c>
      <c r="F34" s="161">
        <f t="shared" si="0"/>
        <v>39.057736158192093</v>
      </c>
      <c r="G34" s="161">
        <f t="shared" si="1"/>
        <v>41.0106229661017</v>
      </c>
      <c r="H34" s="161">
        <f t="shared" si="2"/>
        <v>43.881366573728819</v>
      </c>
    </row>
    <row r="35" spans="1:8" ht="18" customHeight="1">
      <c r="A35" s="36"/>
      <c r="B35" s="160" t="s">
        <v>272</v>
      </c>
      <c r="C35" s="151"/>
      <c r="D35" s="152">
        <v>35</v>
      </c>
      <c r="E35" s="152">
        <v>26.429152542372883</v>
      </c>
      <c r="F35" s="161">
        <f t="shared" si="0"/>
        <v>28.014901694915256</v>
      </c>
      <c r="G35" s="161">
        <f t="shared" si="1"/>
        <v>29.415646779661021</v>
      </c>
      <c r="H35" s="161">
        <f t="shared" si="2"/>
        <v>31.474742054237293</v>
      </c>
    </row>
    <row r="36" spans="1:8" ht="18" customHeight="1">
      <c r="A36" s="36"/>
      <c r="B36" s="160" t="s">
        <v>273</v>
      </c>
      <c r="C36" s="151"/>
      <c r="D36" s="152">
        <v>165</v>
      </c>
      <c r="E36" s="152">
        <v>140.17737288135592</v>
      </c>
      <c r="F36" s="161">
        <f t="shared" si="0"/>
        <v>148.58801525423729</v>
      </c>
      <c r="G36" s="161">
        <f t="shared" si="1"/>
        <v>156.01741601694917</v>
      </c>
      <c r="H36" s="161">
        <f t="shared" si="2"/>
        <v>166.93863513813562</v>
      </c>
    </row>
    <row r="37" spans="1:8" ht="18" customHeight="1">
      <c r="A37" s="36"/>
      <c r="B37" s="36"/>
      <c r="C37" s="36"/>
      <c r="D37" s="150">
        <f>SUM(D26:D36)</f>
        <v>1444.8498964218454</v>
      </c>
      <c r="E37" s="150">
        <f>SUM(E26:E36)</f>
        <v>1441.2680743879469</v>
      </c>
      <c r="F37" s="161">
        <f>SUM(F26:F36)</f>
        <v>1527.7441588512243</v>
      </c>
      <c r="G37" s="161">
        <f>SUM(G26:G36)</f>
        <v>1604.1313667937854</v>
      </c>
      <c r="H37" s="161">
        <f>SUM(H26:H36)</f>
        <v>1716.4205624693509</v>
      </c>
    </row>
  </sheetData>
  <sheetProtection selectLockedCells="1"/>
  <mergeCells count="20">
    <mergeCell ref="D17:F17"/>
    <mergeCell ref="A2:H2"/>
    <mergeCell ref="A3:H3"/>
    <mergeCell ref="A7:A8"/>
    <mergeCell ref="B7:B8"/>
    <mergeCell ref="C7:F7"/>
    <mergeCell ref="D8:F8"/>
    <mergeCell ref="D9:F9"/>
    <mergeCell ref="D11:F11"/>
    <mergeCell ref="D15:F15"/>
    <mergeCell ref="D16:F16"/>
    <mergeCell ref="D12:F12"/>
    <mergeCell ref="D13:F13"/>
    <mergeCell ref="D14:F14"/>
    <mergeCell ref="D10:F10"/>
    <mergeCell ref="D18:F18"/>
    <mergeCell ref="A24:A25"/>
    <mergeCell ref="B24:B25"/>
    <mergeCell ref="C24:C25"/>
    <mergeCell ref="D24:H24"/>
  </mergeCells>
  <printOptions horizontalCentered="1"/>
  <pageMargins left="0.59055118110236227" right="0.19685039370078741" top="0.59055118110236227" bottom="0.39370078740157483" header="0" footer="0"/>
  <pageSetup orientation="landscape" r:id="rId1"/>
  <headerFooter alignWithMargins="0"/>
  <ignoredErrors>
    <ignoredError sqref="D37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EF 1</vt:lpstr>
      <vt:lpstr>EF 2.1</vt:lpstr>
      <vt:lpstr>EF 2.1 (2)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2.1 (2)'!Área_de_impresión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 Alberto Ramirez</cp:lastModifiedBy>
  <cp:lastPrinted>2017-06-29T17:34:54Z</cp:lastPrinted>
  <dcterms:created xsi:type="dcterms:W3CDTF">2008-02-22T02:02:58Z</dcterms:created>
  <dcterms:modified xsi:type="dcterms:W3CDTF">2017-07-12T23:38:13Z</dcterms:modified>
</cp:coreProperties>
</file>